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400" windowHeight="7995" activeTab="5"/>
  </bookViews>
  <sheets>
    <sheet name="2024 BİLANÇO " sheetId="1" r:id="rId1"/>
    <sheet name="2024 GELİR" sheetId="2" r:id="rId2"/>
    <sheet name="2023 BİLANÇO" sheetId="3" r:id="rId3"/>
    <sheet name="2023 GELİR " sheetId="4" r:id="rId4"/>
    <sheet name="2022 BİLANÇO " sheetId="5" r:id="rId5"/>
    <sheet name="2022 GELİR " sheetId="6" r:id="rId6"/>
  </sheets>
  <calcPr calcId="125725"/>
</workbook>
</file>

<file path=xl/calcChain.xml><?xml version="1.0" encoding="utf-8"?>
<calcChain xmlns="http://schemas.openxmlformats.org/spreadsheetml/2006/main">
  <c r="B49" i="6"/>
  <c r="B46"/>
  <c r="B42"/>
  <c r="B34"/>
  <c r="B23"/>
  <c r="B18"/>
  <c r="B12"/>
  <c r="B7"/>
  <c r="B3"/>
  <c r="B58" i="5"/>
  <c r="B55"/>
  <c r="B51"/>
  <c r="D50"/>
  <c r="B49"/>
  <c r="D45"/>
  <c r="B40"/>
  <c r="B37"/>
  <c r="D36"/>
  <c r="B35"/>
  <c r="D31"/>
  <c r="D27"/>
  <c r="B26"/>
  <c r="D21"/>
  <c r="B20"/>
  <c r="D17"/>
  <c r="B17"/>
  <c r="D12"/>
  <c r="B11"/>
  <c r="D7"/>
  <c r="D4"/>
  <c r="B4"/>
  <c r="B50" i="4"/>
  <c r="B47"/>
  <c r="B43"/>
  <c r="B35"/>
  <c r="B24"/>
  <c r="B19"/>
  <c r="B13"/>
  <c r="B8"/>
  <c r="B4"/>
  <c r="B12" s="1"/>
  <c r="B18" s="1"/>
  <c r="B23" s="1"/>
  <c r="B46" s="1"/>
  <c r="B53" s="1"/>
  <c r="B55" s="1"/>
  <c r="B59" i="3"/>
  <c r="B56"/>
  <c r="B52"/>
  <c r="D51"/>
  <c r="B50"/>
  <c r="D46"/>
  <c r="B41"/>
  <c r="B38"/>
  <c r="D37"/>
  <c r="B36"/>
  <c r="D32"/>
  <c r="D28"/>
  <c r="B27"/>
  <c r="D22"/>
  <c r="B21"/>
  <c r="D18"/>
  <c r="B18"/>
  <c r="D13"/>
  <c r="B12"/>
  <c r="D8"/>
  <c r="D5"/>
  <c r="B5"/>
  <c r="B50" i="2"/>
  <c r="B47"/>
  <c r="B43"/>
  <c r="B35"/>
  <c r="B24"/>
  <c r="B19"/>
  <c r="B13"/>
  <c r="B8"/>
  <c r="B4"/>
  <c r="B12" s="1"/>
  <c r="B18" s="1"/>
  <c r="B23" s="1"/>
  <c r="B46" s="1"/>
  <c r="B53" s="1"/>
  <c r="B55" s="1"/>
  <c r="B59" i="1"/>
  <c r="B56"/>
  <c r="B52"/>
  <c r="D51"/>
  <c r="B50"/>
  <c r="D46"/>
  <c r="B41"/>
  <c r="B38"/>
  <c r="D37"/>
  <c r="B36"/>
  <c r="D32"/>
  <c r="D28"/>
  <c r="B27"/>
  <c r="D22"/>
  <c r="B21"/>
  <c r="D18"/>
  <c r="B18"/>
  <c r="D13"/>
  <c r="B12"/>
  <c r="D8"/>
  <c r="D5"/>
  <c r="D26" s="1"/>
  <c r="B5"/>
  <c r="B11" i="6" l="1"/>
  <c r="B17" s="1"/>
  <c r="B22" s="1"/>
  <c r="B45" s="1"/>
  <c r="B52" s="1"/>
  <c r="B54" s="1"/>
  <c r="D61" i="5"/>
  <c r="B62"/>
  <c r="D39"/>
  <c r="B31"/>
  <c r="D25"/>
  <c r="D40" i="3"/>
  <c r="B63"/>
  <c r="B32"/>
  <c r="D26"/>
  <c r="D62"/>
  <c r="D40" i="1"/>
  <c r="D64" s="1"/>
  <c r="D62"/>
  <c r="B32"/>
  <c r="B64" s="1"/>
  <c r="B63"/>
  <c r="B63" i="5" l="1"/>
  <c r="D63"/>
  <c r="B64" i="3"/>
  <c r="D64"/>
</calcChain>
</file>

<file path=xl/sharedStrings.xml><?xml version="1.0" encoding="utf-8"?>
<sst xmlns="http://schemas.openxmlformats.org/spreadsheetml/2006/main" count="508" uniqueCount="163">
  <si>
    <t>İYİLİK İÇİN SANAT DERNEĞİ (Magnum Opus)</t>
  </si>
  <si>
    <t>AKTİF</t>
  </si>
  <si>
    <t>PASİF</t>
  </si>
  <si>
    <t>DÖNEN VARLIKLAR</t>
  </si>
  <si>
    <t>KISA VADELİ YAB.KAYNAK</t>
  </si>
  <si>
    <t>A-HAZİR DEĞERLER</t>
  </si>
  <si>
    <t>A-MALİ BORÇLAR</t>
  </si>
  <si>
    <t xml:space="preserve">1-Kasa </t>
  </si>
  <si>
    <t>1-Banka kredileri</t>
  </si>
  <si>
    <t>2-Alınan çekler</t>
  </si>
  <si>
    <t>2-Diğer mali borçlar</t>
  </si>
  <si>
    <t>3-Bankalar</t>
  </si>
  <si>
    <t>B-TİCARİ BORÇLAR</t>
  </si>
  <si>
    <t>4-Verilen çekler(-)</t>
  </si>
  <si>
    <t>1-Satıcılar</t>
  </si>
  <si>
    <t>5-Diğer hazır değerler</t>
  </si>
  <si>
    <t>2-Borç senetleri</t>
  </si>
  <si>
    <t>B-MENKUL KIYMETLER</t>
  </si>
  <si>
    <t>3-Alınan depozito ve tem.</t>
  </si>
  <si>
    <t>C-TİCARİ ALACAKLAR</t>
  </si>
  <si>
    <t>4-Diğer ticari borçlar</t>
  </si>
  <si>
    <t>1-Alıcılar</t>
  </si>
  <si>
    <t>C-DİĞER BORÇLAR</t>
  </si>
  <si>
    <t>2-Alacak senetleri</t>
  </si>
  <si>
    <t>1-Ortaklara borçlar</t>
  </si>
  <si>
    <t>3-Verilen depozito ve teminatlar</t>
  </si>
  <si>
    <t>2-Personele borçlar</t>
  </si>
  <si>
    <t>4-Diğer ticari alacaklar</t>
  </si>
  <si>
    <t>3-Diğer ticari borçlar</t>
  </si>
  <si>
    <t>5-Şüpheli ticari alacaklar</t>
  </si>
  <si>
    <t>4-Alınan Sipariş Avansları</t>
  </si>
  <si>
    <t>D-DİĞER ALACAKLAR</t>
  </si>
  <si>
    <t>F-ÖDENECEK VERGİ DİĞER.</t>
  </si>
  <si>
    <t>1-Ortaklardan alacaklar</t>
  </si>
  <si>
    <t>1-Öden.vergi ve fonlar</t>
  </si>
  <si>
    <t>2-Diğer çeşitli alacaklar</t>
  </si>
  <si>
    <t>2-Öden ssk</t>
  </si>
  <si>
    <t>E-STOKLAR</t>
  </si>
  <si>
    <t>3-Diğer yükümlülükler</t>
  </si>
  <si>
    <t>1-İlk madde malzeme</t>
  </si>
  <si>
    <t>G-BORÇ VE GİDER KARŞILIKALRI</t>
  </si>
  <si>
    <t>2-Yarı mamuller</t>
  </si>
  <si>
    <t>1-Dönem karı vergi yas.yüküm.</t>
  </si>
  <si>
    <t>3-Mamuller</t>
  </si>
  <si>
    <t>2-Dönem karının peşin öden</t>
  </si>
  <si>
    <t>4-Ticari mallar</t>
  </si>
  <si>
    <t>I-DİĞERKISA VADELİ YAB KAYNAK</t>
  </si>
  <si>
    <t>5-Verilen Sipariş Avansları</t>
  </si>
  <si>
    <t>KISA VADİ YAB.KAYNAK  YOPLAMI</t>
  </si>
  <si>
    <t>H-DİĞER DONEN VARLIKLAR</t>
  </si>
  <si>
    <t>UZUN VADELİ YAB.KAYNAKLAR</t>
  </si>
  <si>
    <t>1-Devreden kdv</t>
  </si>
  <si>
    <t>2-ind.kdv</t>
  </si>
  <si>
    <t>1-Banka kredielri</t>
  </si>
  <si>
    <t>3-Diğer kdv</t>
  </si>
  <si>
    <t>2-Çıklarılmış tahviller</t>
  </si>
  <si>
    <t>4-Peşin ödenen vergiler</t>
  </si>
  <si>
    <t>3-Diğer mali borçlar</t>
  </si>
  <si>
    <t>DÖNEN VARLIKLAR TOPLAMI</t>
  </si>
  <si>
    <t>DURAN VARLIKLAR</t>
  </si>
  <si>
    <t>A-TİCARİ ALACAKLAR</t>
  </si>
  <si>
    <t>B-DİĞER ALACAKLAR</t>
  </si>
  <si>
    <t>İştiraklerden Alacaklar</t>
  </si>
  <si>
    <t>C-MALİ DURAN VARLIKLAR</t>
  </si>
  <si>
    <t>İştirakler</t>
  </si>
  <si>
    <t>2-İştirakler borçlar</t>
  </si>
  <si>
    <t>UZUN VADELİ YAB KAYNAK TOPL</t>
  </si>
  <si>
    <t>D-MADDİ DURAN VARLIKLAR</t>
  </si>
  <si>
    <t>1-Arazi ve arsalar</t>
  </si>
  <si>
    <t>2-Yer altı ve yerustu duzenleri</t>
  </si>
  <si>
    <t>3-Binalar</t>
  </si>
  <si>
    <t>4-Tesis makine ve duzenler</t>
  </si>
  <si>
    <t>ÖZKAYNAKLAR</t>
  </si>
  <si>
    <t>5-Tasıtlar</t>
  </si>
  <si>
    <t>A-ÖDENMİŞ SERMAYE</t>
  </si>
  <si>
    <t>6-Demirbaslar</t>
  </si>
  <si>
    <t>1-Sermaye</t>
  </si>
  <si>
    <t>7-Diğer maddi duran varlıklar</t>
  </si>
  <si>
    <t>2-Ödenmemiş sermaye(-)</t>
  </si>
  <si>
    <t>8-Birikmiş amortismanlar(-)</t>
  </si>
  <si>
    <t>3-Sermaye duz.olumlu farkl.</t>
  </si>
  <si>
    <t>E-MADDİ OLMAYAN DURAN VARLIKLAR</t>
  </si>
  <si>
    <t>4-Sermaye duz.olumsuz farkları.</t>
  </si>
  <si>
    <t>1-Kuruluş ve orgutlenme gıderleri</t>
  </si>
  <si>
    <t>B-SERMAYE YEDEKLERİ</t>
  </si>
  <si>
    <t>F-ÖZEL TUKENMEYE TABİ VARLIKLAR</t>
  </si>
  <si>
    <t>1-Yasal Yedekler</t>
  </si>
  <si>
    <t>1-Yapılmakta olan yatırımlar</t>
  </si>
  <si>
    <t>2-Statü yedekleri</t>
  </si>
  <si>
    <t>2-özel maliyetler</t>
  </si>
  <si>
    <t>3-Olağanüstü yedekler</t>
  </si>
  <si>
    <t>3-Birikmiş amortismanlar(-)</t>
  </si>
  <si>
    <t>4-Özel Fonlar</t>
  </si>
  <si>
    <t>G-GEL.YIL.AİT GİDER VE GELİR.</t>
  </si>
  <si>
    <t>1-Gelecek yıllara ait gid.</t>
  </si>
  <si>
    <t>2-Gelir tahakkukları</t>
  </si>
  <si>
    <t>D-GEÇMİŞ YIL   KARLARI</t>
  </si>
  <si>
    <t>H-DİĞER DURAN VARLIKLAR</t>
  </si>
  <si>
    <t>E-GEÇMİŞ YIL   ZARARLARI (-)</t>
  </si>
  <si>
    <t>1-Gelecek yıll.ind.kdv</t>
  </si>
  <si>
    <t>G-DÖNEM NET ZARARI (-)</t>
  </si>
  <si>
    <t>2-Diğer kdv</t>
  </si>
  <si>
    <t>F-DÖNEM NET KARI</t>
  </si>
  <si>
    <t>ÖZKAYNAKLAR TOPLAMI</t>
  </si>
  <si>
    <t>DURAN VARLIKLAR TOPLAMI</t>
  </si>
  <si>
    <t>AKTİF TOPLAM</t>
  </si>
  <si>
    <t>PASİF TOPLAM</t>
  </si>
  <si>
    <t xml:space="preserve">GELİR TABLOSU </t>
  </si>
  <si>
    <t>GELİR TABLOSU</t>
  </si>
  <si>
    <t>A-BRÜT SATIŞLAR</t>
  </si>
  <si>
    <t>1-YURTİÇİ SATIŞLAR</t>
  </si>
  <si>
    <t>2-YURTDIŞI SATIŞLAR</t>
  </si>
  <si>
    <t>3-DİĞER GELİRLER</t>
  </si>
  <si>
    <t>B-SATIŞ İNDİRİMLERİ(-)</t>
  </si>
  <si>
    <t>1-SATIŞTAN İADELER(-)</t>
  </si>
  <si>
    <t>2-SATIŞ İSKONTOLARI(-)</t>
  </si>
  <si>
    <t>3-DİĞER İNDİRİMLER(-)</t>
  </si>
  <si>
    <t>C-NET SATIŞLAR</t>
  </si>
  <si>
    <t>D-SATIŞLARIN MALİYETİ(-)</t>
  </si>
  <si>
    <t>1-SATILAN MAMÜLLER MALİYETİ(-)</t>
  </si>
  <si>
    <t>2-SATILAN TİCARİ MALLAR MALİYETİ(-)</t>
  </si>
  <si>
    <t>3-SATILAN HİZMET MALİYETİ(-)</t>
  </si>
  <si>
    <t>4-DİĞER SATIŞLARIN MALİYETİ(-)</t>
  </si>
  <si>
    <t>BRÜT SATIŞ KARI VEYA ZARARI</t>
  </si>
  <si>
    <t>E-FAALİYET GİDERLERİ(-)</t>
  </si>
  <si>
    <t>1-ARAŞTIRMA VE GELİŞTİRME GİDERLERİ(-)</t>
  </si>
  <si>
    <t>2-PAZARLAMA VE SATIŞ DAĞITIM GİDERLERİ(-)</t>
  </si>
  <si>
    <t>3-GENEL YÖNETİM GİDERLERİ(-)</t>
  </si>
  <si>
    <t>FAALİYET KARI VEYA ZARARI</t>
  </si>
  <si>
    <t>F-DİĞER FAAL.OLAĞAN GEL.VE KARLAR</t>
  </si>
  <si>
    <t>1-İŞTİRAKLERDEN TEMETTÜ GELİRLERİ</t>
  </si>
  <si>
    <t>2-BAĞLI ORTAKLIKLARDAN TEMETTÜ GELİRLER</t>
  </si>
  <si>
    <t>3-FAİZ GELİRLERİ</t>
  </si>
  <si>
    <t>4-KOMİSYON GELİRLERİ</t>
  </si>
  <si>
    <t>5-KONUSU KALMAYAN KARŞILIKLAR</t>
  </si>
  <si>
    <t>6-MENKUL KIYMETLER SATIŞ KARLARI</t>
  </si>
  <si>
    <t>7-KAMBİYO KARLARI</t>
  </si>
  <si>
    <t>8-REESKONT FAİZ GELİRLERİ</t>
  </si>
  <si>
    <t>9-DİĞER OLAĞAN GELİR VEKARLAR</t>
  </si>
  <si>
    <t>10-ENFLASYON DÜZELTME KARLARI</t>
  </si>
  <si>
    <t>G-DİĞER FAAL.OLAĞAN GİDER VE ZARARLAR</t>
  </si>
  <si>
    <t>1-KOMİSYON GİDERLERİ</t>
  </si>
  <si>
    <t>2-KARŞILIK GİDERLERİ</t>
  </si>
  <si>
    <t>3-MENKUL KIYMET SATIŞ ZARARLARI</t>
  </si>
  <si>
    <t>4-KAMBİYO ZARARLARI</t>
  </si>
  <si>
    <t>5-REESKONT FAİZ GİDERLERİ</t>
  </si>
  <si>
    <t>6-DİĞER OLAĞAN GİDER VE ZARARLAR</t>
  </si>
  <si>
    <t>7-ENFLASYON DÜZELTME ZARARLARI</t>
  </si>
  <si>
    <t>H-FİNANSMAN GİDERLERİ</t>
  </si>
  <si>
    <t>1-KISA VADELİ BORÇLANMA GİDERLERİ</t>
  </si>
  <si>
    <t>2-UZUN VADELİ BORÇLANMA GİDERLERİ</t>
  </si>
  <si>
    <t>OLAĞAN KAR VEYA ZARAR</t>
  </si>
  <si>
    <t>I-OLAĞANDIŞI GELİR VE KARLAR</t>
  </si>
  <si>
    <t>1-ÖNCEKİ DÖNEM GELİR VE KARLAR</t>
  </si>
  <si>
    <t>2-DİĞER OLAĞANDIŞI GELİR VE KARLAR</t>
  </si>
  <si>
    <t>J-OLAĞANDIŞI GİDER VE ZARARLAR(-)</t>
  </si>
  <si>
    <t>1-ÇALIŞMAYAN KISIM GİDER VE ZARARLARI(-)</t>
  </si>
  <si>
    <t>2-ÖNCEKİ DÖNEM GİDER VE ZARARLARI(-)</t>
  </si>
  <si>
    <t>DÖNEM KARI VEYA ZARARI</t>
  </si>
  <si>
    <t>K-DÖNEM KARI VERGİ VE Y.YÜKÜM.(-)</t>
  </si>
  <si>
    <t>DÖNEM NET KARI VEYA ZARARI</t>
  </si>
  <si>
    <t>İYİLİK İÇİN SANAT (MAGNUM OPUS)</t>
  </si>
  <si>
    <t xml:space="preserve">İYİLİK İÇİN SANAT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</si>
</sst>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2"/>
      <scheme val="minor"/>
    </font>
    <font>
      <b/>
      <sz val="8"/>
      <name val="Arial Tur"/>
      <charset val="162"/>
    </font>
    <font>
      <b/>
      <sz val="8"/>
      <name val="Arial Tur"/>
      <family val="2"/>
      <charset val="162"/>
    </font>
    <font>
      <sz val="8"/>
      <name val="Arial Tur"/>
      <charset val="162"/>
    </font>
    <font>
      <sz val="8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sz val="8"/>
      <name val="Arial"/>
      <family val="2"/>
      <charset val="162"/>
    </font>
    <font>
      <b/>
      <sz val="10"/>
      <name val="Arial Tur"/>
      <charset val="162"/>
    </font>
    <font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/>
    <xf numFmtId="4" fontId="1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0" fontId="6" fillId="0" borderId="2" xfId="1" applyFont="1" applyFill="1" applyBorder="1" applyAlignment="1">
      <alignment horizontal="left"/>
    </xf>
    <xf numFmtId="4" fontId="4" fillId="0" borderId="0" xfId="0" applyNumberFormat="1" applyFont="1"/>
    <xf numFmtId="0" fontId="1" fillId="0" borderId="3" xfId="0" applyFont="1" applyBorder="1"/>
    <xf numFmtId="4" fontId="3" fillId="0" borderId="3" xfId="0" applyNumberFormat="1" applyFont="1" applyBorder="1"/>
    <xf numFmtId="0" fontId="8" fillId="0" borderId="0" xfId="0" applyFont="1"/>
    <xf numFmtId="0" fontId="7" fillId="0" borderId="0" xfId="0" applyFont="1"/>
    <xf numFmtId="0" fontId="7" fillId="0" borderId="0" xfId="0" applyNumberFormat="1" applyFont="1" applyAlignment="1">
      <alignment horizontal="center"/>
    </xf>
    <xf numFmtId="4" fontId="7" fillId="0" borderId="0" xfId="0" applyNumberFormat="1" applyFont="1"/>
    <xf numFmtId="4" fontId="8" fillId="0" borderId="0" xfId="0" applyNumberFormat="1" applyFont="1"/>
    <xf numFmtId="0" fontId="7" fillId="0" borderId="3" xfId="0" applyFont="1" applyBorder="1"/>
    <xf numFmtId="4" fontId="7" fillId="0" borderId="3" xfId="0" applyNumberFormat="1" applyFont="1" applyBorder="1"/>
    <xf numFmtId="0" fontId="7" fillId="0" borderId="0" xfId="0" applyFont="1" applyAlignment="1">
      <alignment horizontal="center"/>
    </xf>
  </cellXfs>
  <cellStyles count="2">
    <cellStyle name="Normal" xfId="0" builtinId="0"/>
    <cellStyle name="Normal_1__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0"/>
  <sheetViews>
    <sheetView topLeftCell="A3" workbookViewId="0">
      <selection activeCell="F12" sqref="F12"/>
    </sheetView>
  </sheetViews>
  <sheetFormatPr defaultRowHeight="11.25"/>
  <cols>
    <col min="1" max="1" width="32" style="11" customWidth="1"/>
    <col min="2" max="2" width="9.28515625" style="13" customWidth="1"/>
    <col min="3" max="3" width="22.85546875" style="11" customWidth="1"/>
    <col min="4" max="4" width="9.140625" style="11" customWidth="1"/>
    <col min="5" max="16384" width="9.140625" style="11"/>
  </cols>
  <sheetData>
    <row r="1" spans="1:4" s="2" customFormat="1">
      <c r="A1" s="1" t="s">
        <v>0</v>
      </c>
      <c r="B1" s="1"/>
      <c r="C1" s="1"/>
    </row>
    <row r="2" spans="1:4" s="2" customFormat="1">
      <c r="A2" s="1"/>
      <c r="B2" s="1"/>
      <c r="C2" s="1"/>
    </row>
    <row r="3" spans="1:4" s="6" customFormat="1" ht="12" thickBot="1">
      <c r="A3" s="3" t="s">
        <v>1</v>
      </c>
      <c r="B3" s="4">
        <v>2024</v>
      </c>
      <c r="C3" s="3" t="s">
        <v>2</v>
      </c>
      <c r="D3" s="5">
        <v>2024</v>
      </c>
    </row>
    <row r="4" spans="1:4" s="2" customFormat="1" ht="12" thickTop="1">
      <c r="A4" s="7" t="s">
        <v>3</v>
      </c>
      <c r="B4" s="8"/>
      <c r="C4" s="7" t="s">
        <v>4</v>
      </c>
      <c r="D4" s="7"/>
    </row>
    <row r="5" spans="1:4" s="2" customFormat="1">
      <c r="A5" s="7" t="s">
        <v>5</v>
      </c>
      <c r="B5" s="9">
        <f>B6+B7+B8-B9+B10</f>
        <v>295870.64</v>
      </c>
      <c r="C5" s="7" t="s">
        <v>6</v>
      </c>
      <c r="D5" s="9">
        <f>D6++D7</f>
        <v>0</v>
      </c>
    </row>
    <row r="6" spans="1:4">
      <c r="A6" s="10" t="s">
        <v>7</v>
      </c>
      <c r="B6" s="9">
        <v>26.26</v>
      </c>
      <c r="C6" s="10" t="s">
        <v>8</v>
      </c>
      <c r="D6" s="9">
        <v>0</v>
      </c>
    </row>
    <row r="7" spans="1:4">
      <c r="A7" s="10" t="s">
        <v>9</v>
      </c>
      <c r="B7" s="9">
        <v>0</v>
      </c>
      <c r="C7" s="10" t="s">
        <v>10</v>
      </c>
      <c r="D7" s="9">
        <v>0</v>
      </c>
    </row>
    <row r="8" spans="1:4">
      <c r="A8" s="10" t="s">
        <v>11</v>
      </c>
      <c r="B8" s="9">
        <v>124349.68</v>
      </c>
      <c r="C8" s="7" t="s">
        <v>12</v>
      </c>
      <c r="D8" s="9">
        <f>D9+D10+D11+D12</f>
        <v>39512.99</v>
      </c>
    </row>
    <row r="9" spans="1:4">
      <c r="A9" s="10" t="s">
        <v>13</v>
      </c>
      <c r="B9" s="9">
        <v>0</v>
      </c>
      <c r="C9" s="10" t="s">
        <v>14</v>
      </c>
      <c r="D9" s="9">
        <v>39512.99</v>
      </c>
    </row>
    <row r="10" spans="1:4">
      <c r="A10" s="10" t="s">
        <v>15</v>
      </c>
      <c r="B10" s="9">
        <v>171494.7</v>
      </c>
      <c r="C10" s="10" t="s">
        <v>16</v>
      </c>
      <c r="D10" s="9">
        <v>0</v>
      </c>
    </row>
    <row r="11" spans="1:4">
      <c r="A11" s="7" t="s">
        <v>17</v>
      </c>
      <c r="B11" s="9">
        <v>0</v>
      </c>
      <c r="C11" s="10" t="s">
        <v>18</v>
      </c>
      <c r="D11" s="9">
        <v>0</v>
      </c>
    </row>
    <row r="12" spans="1:4">
      <c r="A12" s="7" t="s">
        <v>19</v>
      </c>
      <c r="B12" s="9">
        <f>B13+B14+B15+B16+B17</f>
        <v>0</v>
      </c>
      <c r="C12" s="10" t="s">
        <v>20</v>
      </c>
      <c r="D12" s="9">
        <v>0</v>
      </c>
    </row>
    <row r="13" spans="1:4">
      <c r="A13" s="10" t="s">
        <v>21</v>
      </c>
      <c r="B13" s="9">
        <v>0</v>
      </c>
      <c r="C13" s="7" t="s">
        <v>22</v>
      </c>
      <c r="D13" s="9">
        <f>D14+D15+D16+D17</f>
        <v>18059.599999999999</v>
      </c>
    </row>
    <row r="14" spans="1:4">
      <c r="A14" s="10" t="s">
        <v>23</v>
      </c>
      <c r="B14" s="9">
        <v>0</v>
      </c>
      <c r="C14" s="10" t="s">
        <v>24</v>
      </c>
      <c r="D14" s="9">
        <v>1053.98</v>
      </c>
    </row>
    <row r="15" spans="1:4">
      <c r="A15" s="10" t="s">
        <v>25</v>
      </c>
      <c r="B15" s="9">
        <v>0</v>
      </c>
      <c r="C15" s="10" t="s">
        <v>26</v>
      </c>
      <c r="D15" s="9">
        <v>17005.62</v>
      </c>
    </row>
    <row r="16" spans="1:4">
      <c r="A16" s="10" t="s">
        <v>27</v>
      </c>
      <c r="B16" s="9">
        <v>0</v>
      </c>
      <c r="C16" s="10" t="s">
        <v>28</v>
      </c>
      <c r="D16" s="9">
        <v>0</v>
      </c>
    </row>
    <row r="17" spans="1:4">
      <c r="A17" s="10" t="s">
        <v>29</v>
      </c>
      <c r="B17" s="9">
        <v>0</v>
      </c>
      <c r="C17" s="10" t="s">
        <v>30</v>
      </c>
      <c r="D17" s="9">
        <v>0</v>
      </c>
    </row>
    <row r="18" spans="1:4">
      <c r="A18" s="7" t="s">
        <v>31</v>
      </c>
      <c r="B18" s="9">
        <f>B19+B20</f>
        <v>0</v>
      </c>
      <c r="C18" s="7" t="s">
        <v>32</v>
      </c>
      <c r="D18" s="9">
        <f>D19+D20+D21</f>
        <v>15751.56</v>
      </c>
    </row>
    <row r="19" spans="1:4">
      <c r="A19" s="10" t="s">
        <v>33</v>
      </c>
      <c r="B19" s="9">
        <v>0</v>
      </c>
      <c r="C19" s="10" t="s">
        <v>34</v>
      </c>
      <c r="D19" s="9">
        <v>9250.73</v>
      </c>
    </row>
    <row r="20" spans="1:4">
      <c r="A20" s="10" t="s">
        <v>35</v>
      </c>
      <c r="B20" s="9">
        <v>0</v>
      </c>
      <c r="C20" s="10" t="s">
        <v>36</v>
      </c>
      <c r="D20" s="9">
        <v>6500.83</v>
      </c>
    </row>
    <row r="21" spans="1:4">
      <c r="A21" s="7" t="s">
        <v>37</v>
      </c>
      <c r="B21" s="9">
        <f>B22++B23+B24++B25+B26</f>
        <v>0</v>
      </c>
      <c r="C21" s="10" t="s">
        <v>38</v>
      </c>
      <c r="D21" s="9">
        <v>0</v>
      </c>
    </row>
    <row r="22" spans="1:4">
      <c r="A22" s="10" t="s">
        <v>39</v>
      </c>
      <c r="B22" s="9">
        <v>0</v>
      </c>
      <c r="C22" s="7" t="s">
        <v>40</v>
      </c>
      <c r="D22" s="9">
        <f>D23-D24</f>
        <v>0</v>
      </c>
    </row>
    <row r="23" spans="1:4">
      <c r="A23" s="10" t="s">
        <v>41</v>
      </c>
      <c r="B23" s="9">
        <v>0</v>
      </c>
      <c r="C23" s="10" t="s">
        <v>42</v>
      </c>
      <c r="D23" s="9">
        <v>0</v>
      </c>
    </row>
    <row r="24" spans="1:4">
      <c r="A24" s="10" t="s">
        <v>43</v>
      </c>
      <c r="B24" s="9">
        <v>0</v>
      </c>
      <c r="C24" s="10" t="s">
        <v>44</v>
      </c>
      <c r="D24" s="9">
        <v>0</v>
      </c>
    </row>
    <row r="25" spans="1:4">
      <c r="A25" s="10" t="s">
        <v>45</v>
      </c>
      <c r="B25" s="9">
        <v>0</v>
      </c>
      <c r="C25" s="7" t="s">
        <v>46</v>
      </c>
      <c r="D25" s="9">
        <v>0</v>
      </c>
    </row>
    <row r="26" spans="1:4">
      <c r="A26" s="10" t="s">
        <v>47</v>
      </c>
      <c r="B26" s="9">
        <v>0</v>
      </c>
      <c r="C26" s="7" t="s">
        <v>48</v>
      </c>
      <c r="D26" s="9">
        <f>D5+D8+D13+D18+D22+D25</f>
        <v>73324.149999999994</v>
      </c>
    </row>
    <row r="27" spans="1:4">
      <c r="A27" s="7" t="s">
        <v>49</v>
      </c>
      <c r="B27" s="9">
        <f>B28+B31</f>
        <v>0</v>
      </c>
      <c r="C27" s="7" t="s">
        <v>50</v>
      </c>
      <c r="D27" s="10"/>
    </row>
    <row r="28" spans="1:4">
      <c r="A28" s="10" t="s">
        <v>51</v>
      </c>
      <c r="B28" s="9">
        <v>0</v>
      </c>
      <c r="C28" s="7" t="s">
        <v>6</v>
      </c>
      <c r="D28" s="9">
        <f>D29+D30+D31</f>
        <v>0</v>
      </c>
    </row>
    <row r="29" spans="1:4">
      <c r="A29" s="10" t="s">
        <v>52</v>
      </c>
      <c r="B29" s="9">
        <v>0</v>
      </c>
      <c r="C29" s="10" t="s">
        <v>53</v>
      </c>
      <c r="D29" s="9">
        <v>0</v>
      </c>
    </row>
    <row r="30" spans="1:4">
      <c r="A30" s="10" t="s">
        <v>54</v>
      </c>
      <c r="B30" s="9">
        <v>0</v>
      </c>
      <c r="C30" s="10" t="s">
        <v>55</v>
      </c>
      <c r="D30" s="9">
        <v>0</v>
      </c>
    </row>
    <row r="31" spans="1:4">
      <c r="A31" s="10" t="s">
        <v>56</v>
      </c>
      <c r="B31" s="9">
        <v>0</v>
      </c>
      <c r="C31" s="10" t="s">
        <v>57</v>
      </c>
      <c r="D31" s="9">
        <v>0</v>
      </c>
    </row>
    <row r="32" spans="1:4">
      <c r="A32" s="7" t="s">
        <v>58</v>
      </c>
      <c r="B32" s="8">
        <f>B5+B11+B12+B18+B21+B27</f>
        <v>295870.64</v>
      </c>
      <c r="C32" s="7" t="s">
        <v>12</v>
      </c>
      <c r="D32" s="9">
        <f>D33+D34+D35+D36</f>
        <v>0</v>
      </c>
    </row>
    <row r="33" spans="1:4">
      <c r="A33" s="10"/>
      <c r="B33" s="9"/>
      <c r="C33" s="10" t="s">
        <v>14</v>
      </c>
      <c r="D33" s="9">
        <v>0</v>
      </c>
    </row>
    <row r="34" spans="1:4">
      <c r="A34" s="7" t="s">
        <v>59</v>
      </c>
      <c r="B34" s="9"/>
      <c r="C34" s="10" t="s">
        <v>16</v>
      </c>
      <c r="D34" s="9">
        <v>0</v>
      </c>
    </row>
    <row r="35" spans="1:4">
      <c r="A35" s="7" t="s">
        <v>60</v>
      </c>
      <c r="B35" s="9">
        <v>0</v>
      </c>
      <c r="C35" s="10" t="s">
        <v>18</v>
      </c>
      <c r="D35" s="9">
        <v>0</v>
      </c>
    </row>
    <row r="36" spans="1:4">
      <c r="A36" s="7" t="s">
        <v>61</v>
      </c>
      <c r="B36" s="9">
        <f>B37</f>
        <v>0</v>
      </c>
      <c r="C36" s="10" t="s">
        <v>20</v>
      </c>
      <c r="D36" s="9">
        <v>0</v>
      </c>
    </row>
    <row r="37" spans="1:4">
      <c r="A37" s="12" t="s">
        <v>62</v>
      </c>
      <c r="B37" s="9">
        <v>0</v>
      </c>
      <c r="C37" s="7" t="s">
        <v>22</v>
      </c>
      <c r="D37" s="9">
        <f>D38+D39</f>
        <v>0</v>
      </c>
    </row>
    <row r="38" spans="1:4">
      <c r="A38" s="7" t="s">
        <v>63</v>
      </c>
      <c r="B38" s="9">
        <f>B39</f>
        <v>0</v>
      </c>
      <c r="C38" s="10" t="s">
        <v>24</v>
      </c>
      <c r="D38" s="9">
        <v>0</v>
      </c>
    </row>
    <row r="39" spans="1:4">
      <c r="A39" s="12" t="s">
        <v>64</v>
      </c>
      <c r="B39" s="13">
        <v>0</v>
      </c>
      <c r="C39" s="10" t="s">
        <v>65</v>
      </c>
      <c r="D39" s="9">
        <v>0</v>
      </c>
    </row>
    <row r="40" spans="1:4">
      <c r="C40" s="7" t="s">
        <v>66</v>
      </c>
      <c r="D40" s="9">
        <f>D28+D32+D37</f>
        <v>0</v>
      </c>
    </row>
    <row r="41" spans="1:4">
      <c r="A41" s="7" t="s">
        <v>67</v>
      </c>
      <c r="B41" s="9">
        <f>B42+B43+B44+B45+B46++B47++B48-B49</f>
        <v>4500</v>
      </c>
      <c r="C41" s="10"/>
      <c r="D41" s="10"/>
    </row>
    <row r="42" spans="1:4">
      <c r="A42" s="10" t="s">
        <v>68</v>
      </c>
      <c r="B42" s="9">
        <v>0</v>
      </c>
    </row>
    <row r="43" spans="1:4">
      <c r="A43" s="10" t="s">
        <v>69</v>
      </c>
      <c r="B43" s="9">
        <v>0</v>
      </c>
    </row>
    <row r="44" spans="1:4">
      <c r="A44" s="10" t="s">
        <v>70</v>
      </c>
      <c r="B44" s="9">
        <v>0</v>
      </c>
    </row>
    <row r="45" spans="1:4">
      <c r="A45" s="10" t="s">
        <v>71</v>
      </c>
      <c r="B45" s="9">
        <v>0</v>
      </c>
      <c r="C45" s="7" t="s">
        <v>72</v>
      </c>
      <c r="D45" s="10"/>
    </row>
    <row r="46" spans="1:4">
      <c r="A46" s="10" t="s">
        <v>73</v>
      </c>
      <c r="B46" s="9">
        <v>0</v>
      </c>
      <c r="C46" s="7" t="s">
        <v>74</v>
      </c>
      <c r="D46" s="9">
        <f>D47-D48+D49-D50</f>
        <v>0</v>
      </c>
    </row>
    <row r="47" spans="1:4">
      <c r="A47" s="10" t="s">
        <v>75</v>
      </c>
      <c r="B47" s="9">
        <v>4500</v>
      </c>
      <c r="C47" s="10" t="s">
        <v>76</v>
      </c>
      <c r="D47" s="9">
        <v>0</v>
      </c>
    </row>
    <row r="48" spans="1:4">
      <c r="A48" s="10" t="s">
        <v>77</v>
      </c>
      <c r="B48" s="9">
        <v>0</v>
      </c>
      <c r="C48" s="10" t="s">
        <v>78</v>
      </c>
      <c r="D48" s="9">
        <v>0</v>
      </c>
    </row>
    <row r="49" spans="1:4">
      <c r="A49" s="10" t="s">
        <v>79</v>
      </c>
      <c r="B49" s="9">
        <v>0</v>
      </c>
      <c r="C49" s="10" t="s">
        <v>80</v>
      </c>
      <c r="D49" s="9">
        <v>0</v>
      </c>
    </row>
    <row r="50" spans="1:4">
      <c r="A50" s="7" t="s">
        <v>81</v>
      </c>
      <c r="B50" s="9">
        <f>B51</f>
        <v>0</v>
      </c>
      <c r="C50" s="10" t="s">
        <v>82</v>
      </c>
      <c r="D50" s="9">
        <v>0</v>
      </c>
    </row>
    <row r="51" spans="1:4">
      <c r="A51" s="10" t="s">
        <v>83</v>
      </c>
      <c r="B51" s="9">
        <v>0</v>
      </c>
      <c r="C51" s="7" t="s">
        <v>84</v>
      </c>
      <c r="D51" s="9">
        <f>D52+D53+D55</f>
        <v>0</v>
      </c>
    </row>
    <row r="52" spans="1:4">
      <c r="A52" s="7" t="s">
        <v>85</v>
      </c>
      <c r="B52" s="9">
        <f>B53+B54-B55</f>
        <v>0</v>
      </c>
      <c r="C52" s="10" t="s">
        <v>86</v>
      </c>
      <c r="D52" s="9">
        <v>0</v>
      </c>
    </row>
    <row r="53" spans="1:4">
      <c r="A53" s="10" t="s">
        <v>87</v>
      </c>
      <c r="B53" s="9">
        <v>0</v>
      </c>
      <c r="C53" s="10" t="s">
        <v>88</v>
      </c>
      <c r="D53" s="9">
        <v>0</v>
      </c>
    </row>
    <row r="54" spans="1:4">
      <c r="A54" s="10" t="s">
        <v>89</v>
      </c>
      <c r="B54" s="9">
        <v>0</v>
      </c>
      <c r="C54" s="10" t="s">
        <v>90</v>
      </c>
      <c r="D54" s="9">
        <v>0</v>
      </c>
    </row>
    <row r="55" spans="1:4">
      <c r="A55" s="10" t="s">
        <v>91</v>
      </c>
      <c r="B55" s="9">
        <v>0</v>
      </c>
      <c r="C55" s="9" t="s">
        <v>92</v>
      </c>
      <c r="D55" s="9">
        <v>0</v>
      </c>
    </row>
    <row r="56" spans="1:4">
      <c r="A56" s="7" t="s">
        <v>93</v>
      </c>
      <c r="B56" s="9">
        <f>B57+B58</f>
        <v>0</v>
      </c>
      <c r="C56" s="10"/>
      <c r="D56" s="9"/>
    </row>
    <row r="57" spans="1:4">
      <c r="A57" s="10" t="s">
        <v>94</v>
      </c>
      <c r="B57" s="9">
        <v>0</v>
      </c>
      <c r="C57" s="10"/>
      <c r="D57" s="9"/>
    </row>
    <row r="58" spans="1:4">
      <c r="A58" s="10" t="s">
        <v>95</v>
      </c>
      <c r="B58" s="9">
        <v>0</v>
      </c>
      <c r="C58" s="7" t="s">
        <v>96</v>
      </c>
      <c r="D58" s="9">
        <v>183362.47</v>
      </c>
    </row>
    <row r="59" spans="1:4">
      <c r="A59" s="7" t="s">
        <v>97</v>
      </c>
      <c r="B59" s="9">
        <f>B60+B61</f>
        <v>0</v>
      </c>
      <c r="C59" s="7" t="s">
        <v>98</v>
      </c>
      <c r="D59" s="9">
        <v>0</v>
      </c>
    </row>
    <row r="60" spans="1:4">
      <c r="A60" s="10" t="s">
        <v>99</v>
      </c>
      <c r="B60" s="9">
        <v>0</v>
      </c>
      <c r="C60" s="7" t="s">
        <v>100</v>
      </c>
      <c r="D60" s="9">
        <v>0</v>
      </c>
    </row>
    <row r="61" spans="1:4">
      <c r="A61" s="10" t="s">
        <v>101</v>
      </c>
      <c r="B61" s="9">
        <v>0</v>
      </c>
      <c r="C61" s="7" t="s">
        <v>102</v>
      </c>
      <c r="D61" s="9">
        <v>43684.02</v>
      </c>
    </row>
    <row r="62" spans="1:4">
      <c r="A62" s="10"/>
      <c r="B62" s="9"/>
      <c r="C62" s="7" t="s">
        <v>103</v>
      </c>
      <c r="D62" s="9">
        <f>D46+D51-D59+D61+D58-D60</f>
        <v>227046.49</v>
      </c>
    </row>
    <row r="63" spans="1:4">
      <c r="A63" s="7" t="s">
        <v>104</v>
      </c>
      <c r="B63" s="9">
        <f>B35+B36+B38+B41+B50+B52+B56++B59</f>
        <v>4500</v>
      </c>
      <c r="C63" s="10"/>
      <c r="D63" s="10"/>
    </row>
    <row r="64" spans="1:4">
      <c r="A64" s="14" t="s">
        <v>105</v>
      </c>
      <c r="B64" s="15">
        <f>B32+B63</f>
        <v>300370.64</v>
      </c>
      <c r="C64" s="14" t="s">
        <v>106</v>
      </c>
      <c r="D64" s="15">
        <f>D26+D40+D62</f>
        <v>300370.64</v>
      </c>
    </row>
    <row r="65" spans="4:4">
      <c r="D65" s="13"/>
    </row>
    <row r="70" spans="4:4">
      <c r="D70" s="13"/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H11" sqref="H11"/>
    </sheetView>
  </sheetViews>
  <sheetFormatPr defaultRowHeight="12.75"/>
  <cols>
    <col min="1" max="1" width="34.28515625" style="16" customWidth="1"/>
    <col min="2" max="2" width="12.5703125" style="16" customWidth="1"/>
    <col min="3" max="16384" width="9.140625" style="16"/>
  </cols>
  <sheetData>
    <row r="1" spans="1:2">
      <c r="A1" s="23" t="s">
        <v>107</v>
      </c>
    </row>
    <row r="2" spans="1:2">
      <c r="A2" s="23"/>
    </row>
    <row r="3" spans="1:2">
      <c r="A3" s="17" t="s">
        <v>108</v>
      </c>
      <c r="B3" s="18">
        <v>2024</v>
      </c>
    </row>
    <row r="4" spans="1:2">
      <c r="A4" s="17" t="s">
        <v>109</v>
      </c>
      <c r="B4" s="19">
        <f>B5+B6+B7</f>
        <v>1065737.47</v>
      </c>
    </row>
    <row r="5" spans="1:2">
      <c r="A5" s="16" t="s">
        <v>110</v>
      </c>
      <c r="B5" s="20">
        <v>1058089</v>
      </c>
    </row>
    <row r="6" spans="1:2">
      <c r="A6" s="16" t="s">
        <v>111</v>
      </c>
      <c r="B6" s="20">
        <v>0</v>
      </c>
    </row>
    <row r="7" spans="1:2">
      <c r="A7" s="16" t="s">
        <v>112</v>
      </c>
      <c r="B7" s="20">
        <v>7648.47</v>
      </c>
    </row>
    <row r="8" spans="1:2">
      <c r="A8" s="17" t="s">
        <v>113</v>
      </c>
      <c r="B8" s="19">
        <f>B9+B10+B11</f>
        <v>0</v>
      </c>
    </row>
    <row r="9" spans="1:2">
      <c r="A9" s="16" t="s">
        <v>114</v>
      </c>
      <c r="B9" s="20">
        <v>0</v>
      </c>
    </row>
    <row r="10" spans="1:2">
      <c r="A10" s="16" t="s">
        <v>115</v>
      </c>
      <c r="B10" s="20">
        <v>0</v>
      </c>
    </row>
    <row r="11" spans="1:2">
      <c r="A11" s="16" t="s">
        <v>116</v>
      </c>
      <c r="B11" s="20">
        <v>0</v>
      </c>
    </row>
    <row r="12" spans="1:2">
      <c r="A12" s="17" t="s">
        <v>117</v>
      </c>
      <c r="B12" s="19">
        <f>B4-B8</f>
        <v>1065737.47</v>
      </c>
    </row>
    <row r="13" spans="1:2">
      <c r="A13" s="17" t="s">
        <v>118</v>
      </c>
      <c r="B13" s="19">
        <f>B14+B15+B16+B17</f>
        <v>0</v>
      </c>
    </row>
    <row r="14" spans="1:2">
      <c r="A14" s="16" t="s">
        <v>119</v>
      </c>
      <c r="B14" s="20">
        <v>0</v>
      </c>
    </row>
    <row r="15" spans="1:2">
      <c r="A15" s="16" t="s">
        <v>120</v>
      </c>
      <c r="B15" s="20">
        <v>0</v>
      </c>
    </row>
    <row r="16" spans="1:2">
      <c r="A16" s="16" t="s">
        <v>121</v>
      </c>
      <c r="B16" s="20">
        <v>0</v>
      </c>
    </row>
    <row r="17" spans="1:2">
      <c r="A17" s="16" t="s">
        <v>122</v>
      </c>
      <c r="B17" s="20">
        <v>0</v>
      </c>
    </row>
    <row r="18" spans="1:2">
      <c r="A18" s="17" t="s">
        <v>123</v>
      </c>
      <c r="B18" s="19">
        <f>B12-B13</f>
        <v>1065737.47</v>
      </c>
    </row>
    <row r="19" spans="1:2">
      <c r="A19" s="17" t="s">
        <v>124</v>
      </c>
      <c r="B19" s="19">
        <f>B20+B21+B22</f>
        <v>1041686.09</v>
      </c>
    </row>
    <row r="20" spans="1:2">
      <c r="A20" s="16" t="s">
        <v>125</v>
      </c>
      <c r="B20" s="20">
        <v>0</v>
      </c>
    </row>
    <row r="21" spans="1:2">
      <c r="A21" s="16" t="s">
        <v>126</v>
      </c>
      <c r="B21" s="20">
        <v>0</v>
      </c>
    </row>
    <row r="22" spans="1:2">
      <c r="A22" s="16" t="s">
        <v>127</v>
      </c>
      <c r="B22" s="20">
        <v>1041686.09</v>
      </c>
    </row>
    <row r="23" spans="1:2">
      <c r="A23" s="17" t="s">
        <v>128</v>
      </c>
      <c r="B23" s="19">
        <f>B18-B19</f>
        <v>24051.380000000005</v>
      </c>
    </row>
    <row r="24" spans="1:2">
      <c r="A24" s="17" t="s">
        <v>129</v>
      </c>
      <c r="B24" s="19">
        <f>B25+B26+B27+B28+B29+B30+B31+B32+B33+B34</f>
        <v>20692</v>
      </c>
    </row>
    <row r="25" spans="1:2">
      <c r="A25" s="16" t="s">
        <v>130</v>
      </c>
      <c r="B25" s="20">
        <v>0</v>
      </c>
    </row>
    <row r="26" spans="1:2">
      <c r="A26" s="16" t="s">
        <v>131</v>
      </c>
      <c r="B26" s="20">
        <v>0</v>
      </c>
    </row>
    <row r="27" spans="1:2">
      <c r="A27" s="16" t="s">
        <v>132</v>
      </c>
      <c r="B27" s="20">
        <v>0</v>
      </c>
    </row>
    <row r="28" spans="1:2">
      <c r="A28" s="16" t="s">
        <v>133</v>
      </c>
      <c r="B28" s="20">
        <v>0</v>
      </c>
    </row>
    <row r="29" spans="1:2">
      <c r="A29" s="16" t="s">
        <v>134</v>
      </c>
      <c r="B29" s="20">
        <v>0</v>
      </c>
    </row>
    <row r="30" spans="1:2">
      <c r="A30" s="16" t="s">
        <v>135</v>
      </c>
      <c r="B30" s="20">
        <v>0</v>
      </c>
    </row>
    <row r="31" spans="1:2">
      <c r="A31" s="16" t="s">
        <v>136</v>
      </c>
      <c r="B31" s="20">
        <v>20692</v>
      </c>
    </row>
    <row r="32" spans="1:2">
      <c r="A32" s="16" t="s">
        <v>137</v>
      </c>
      <c r="B32" s="20">
        <v>0</v>
      </c>
    </row>
    <row r="33" spans="1:2">
      <c r="A33" s="16" t="s">
        <v>138</v>
      </c>
      <c r="B33" s="20">
        <v>0</v>
      </c>
    </row>
    <row r="34" spans="1:2">
      <c r="A34" s="16" t="s">
        <v>139</v>
      </c>
      <c r="B34" s="20">
        <v>0</v>
      </c>
    </row>
    <row r="35" spans="1:2">
      <c r="A35" s="17" t="s">
        <v>140</v>
      </c>
      <c r="B35" s="19">
        <f>SUM(B36:B42)</f>
        <v>0</v>
      </c>
    </row>
    <row r="36" spans="1:2">
      <c r="A36" s="16" t="s">
        <v>141</v>
      </c>
      <c r="B36" s="20">
        <v>0</v>
      </c>
    </row>
    <row r="37" spans="1:2">
      <c r="A37" s="16" t="s">
        <v>142</v>
      </c>
      <c r="B37" s="20">
        <v>0</v>
      </c>
    </row>
    <row r="38" spans="1:2">
      <c r="A38" s="16" t="s">
        <v>143</v>
      </c>
      <c r="B38" s="20">
        <v>0</v>
      </c>
    </row>
    <row r="39" spans="1:2">
      <c r="A39" s="16" t="s">
        <v>144</v>
      </c>
      <c r="B39" s="20">
        <v>0</v>
      </c>
    </row>
    <row r="40" spans="1:2">
      <c r="A40" s="16" t="s">
        <v>145</v>
      </c>
      <c r="B40" s="20">
        <v>0</v>
      </c>
    </row>
    <row r="41" spans="1:2">
      <c r="A41" s="16" t="s">
        <v>146</v>
      </c>
      <c r="B41" s="20">
        <v>0</v>
      </c>
    </row>
    <row r="42" spans="1:2">
      <c r="A42" s="16" t="s">
        <v>147</v>
      </c>
      <c r="B42" s="20">
        <v>0</v>
      </c>
    </row>
    <row r="43" spans="1:2">
      <c r="A43" s="17" t="s">
        <v>148</v>
      </c>
      <c r="B43" s="19">
        <f>B44+B45</f>
        <v>1059.3599999999999</v>
      </c>
    </row>
    <row r="44" spans="1:2">
      <c r="A44" s="16" t="s">
        <v>149</v>
      </c>
      <c r="B44" s="20">
        <v>1059.3599999999999</v>
      </c>
    </row>
    <row r="45" spans="1:2">
      <c r="A45" s="16" t="s">
        <v>150</v>
      </c>
      <c r="B45" s="20">
        <v>0</v>
      </c>
    </row>
    <row r="46" spans="1:2">
      <c r="A46" s="17" t="s">
        <v>151</v>
      </c>
      <c r="B46" s="19">
        <f>B23-B43-B35+B24</f>
        <v>43684.020000000004</v>
      </c>
    </row>
    <row r="47" spans="1:2">
      <c r="A47" s="17" t="s">
        <v>152</v>
      </c>
      <c r="B47" s="19">
        <f>B48+B49</f>
        <v>0</v>
      </c>
    </row>
    <row r="48" spans="1:2">
      <c r="A48" s="16" t="s">
        <v>153</v>
      </c>
      <c r="B48" s="20">
        <v>0</v>
      </c>
    </row>
    <row r="49" spans="1:2">
      <c r="A49" s="16" t="s">
        <v>154</v>
      </c>
      <c r="B49" s="20">
        <v>0</v>
      </c>
    </row>
    <row r="50" spans="1:2">
      <c r="A50" s="17" t="s">
        <v>155</v>
      </c>
      <c r="B50" s="19">
        <f>B51+B52</f>
        <v>0</v>
      </c>
    </row>
    <row r="51" spans="1:2">
      <c r="A51" s="16" t="s">
        <v>156</v>
      </c>
      <c r="B51" s="20">
        <v>0</v>
      </c>
    </row>
    <row r="52" spans="1:2">
      <c r="A52" s="16" t="s">
        <v>157</v>
      </c>
      <c r="B52" s="20">
        <v>0</v>
      </c>
    </row>
    <row r="53" spans="1:2">
      <c r="A53" s="17" t="s">
        <v>158</v>
      </c>
      <c r="B53" s="19">
        <f>B46-B50+B47</f>
        <v>43684.020000000004</v>
      </c>
    </row>
    <row r="54" spans="1:2">
      <c r="A54" s="17" t="s">
        <v>159</v>
      </c>
      <c r="B54" s="19">
        <v>0</v>
      </c>
    </row>
    <row r="55" spans="1:2">
      <c r="A55" s="21" t="s">
        <v>160</v>
      </c>
      <c r="B55" s="22">
        <f>B53-B54</f>
        <v>43684.020000000004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0"/>
  <sheetViews>
    <sheetView topLeftCell="A39" workbookViewId="0">
      <selection activeCell="J13" sqref="J13"/>
    </sheetView>
  </sheetViews>
  <sheetFormatPr defaultRowHeight="11.25"/>
  <cols>
    <col min="1" max="1" width="29.140625" style="11" customWidth="1"/>
    <col min="2" max="2" width="15.140625" style="13" customWidth="1"/>
    <col min="3" max="3" width="29" style="11" customWidth="1"/>
    <col min="4" max="4" width="13" style="11" customWidth="1"/>
    <col min="5" max="16384" width="9.140625" style="11"/>
  </cols>
  <sheetData>
    <row r="1" spans="1:4" s="2" customFormat="1">
      <c r="A1" s="1" t="s">
        <v>0</v>
      </c>
      <c r="B1" s="1"/>
      <c r="C1" s="1"/>
    </row>
    <row r="2" spans="1:4" s="2" customFormat="1">
      <c r="A2" s="1"/>
      <c r="B2" s="1"/>
      <c r="C2" s="1"/>
    </row>
    <row r="3" spans="1:4" s="6" customFormat="1" ht="12" thickBot="1">
      <c r="A3" s="3" t="s">
        <v>1</v>
      </c>
      <c r="B3" s="4">
        <v>2023</v>
      </c>
      <c r="C3" s="3" t="s">
        <v>2</v>
      </c>
      <c r="D3" s="5">
        <v>2023</v>
      </c>
    </row>
    <row r="4" spans="1:4" s="2" customFormat="1" ht="12" thickTop="1">
      <c r="A4" s="7" t="s">
        <v>3</v>
      </c>
      <c r="B4" s="8"/>
      <c r="C4" s="7" t="s">
        <v>4</v>
      </c>
      <c r="D4" s="7"/>
    </row>
    <row r="5" spans="1:4" s="2" customFormat="1">
      <c r="A5" s="7" t="s">
        <v>5</v>
      </c>
      <c r="B5" s="9">
        <f>B6+B7+B8-B9+B10</f>
        <v>211173.36000000002</v>
      </c>
      <c r="C5" s="7" t="s">
        <v>6</v>
      </c>
      <c r="D5" s="9">
        <f>D6++D7</f>
        <v>0</v>
      </c>
    </row>
    <row r="6" spans="1:4">
      <c r="A6" s="10" t="s">
        <v>7</v>
      </c>
      <c r="B6" s="9">
        <v>26.26</v>
      </c>
      <c r="C6" s="10" t="s">
        <v>8</v>
      </c>
      <c r="D6" s="9">
        <v>0</v>
      </c>
    </row>
    <row r="7" spans="1:4">
      <c r="A7" s="10" t="s">
        <v>9</v>
      </c>
      <c r="B7" s="9">
        <v>0</v>
      </c>
      <c r="C7" s="10" t="s">
        <v>10</v>
      </c>
      <c r="D7" s="9">
        <v>0</v>
      </c>
    </row>
    <row r="8" spans="1:4">
      <c r="A8" s="10" t="s">
        <v>11</v>
      </c>
      <c r="B8" s="9">
        <v>211147.1</v>
      </c>
      <c r="C8" s="7" t="s">
        <v>12</v>
      </c>
      <c r="D8" s="9">
        <f>D9+D10+D11+D12</f>
        <v>16577.080000000002</v>
      </c>
    </row>
    <row r="9" spans="1:4">
      <c r="A9" s="10" t="s">
        <v>13</v>
      </c>
      <c r="B9" s="9">
        <v>0</v>
      </c>
      <c r="C9" s="10" t="s">
        <v>14</v>
      </c>
      <c r="D9" s="9">
        <v>16577.080000000002</v>
      </c>
    </row>
    <row r="10" spans="1:4">
      <c r="A10" s="10" t="s">
        <v>15</v>
      </c>
      <c r="B10" s="9">
        <v>0</v>
      </c>
      <c r="C10" s="10" t="s">
        <v>16</v>
      </c>
      <c r="D10" s="9">
        <v>0</v>
      </c>
    </row>
    <row r="11" spans="1:4">
      <c r="A11" s="7" t="s">
        <v>17</v>
      </c>
      <c r="B11" s="9">
        <v>0</v>
      </c>
      <c r="C11" s="10" t="s">
        <v>18</v>
      </c>
      <c r="D11" s="9">
        <v>0</v>
      </c>
    </row>
    <row r="12" spans="1:4">
      <c r="A12" s="7" t="s">
        <v>19</v>
      </c>
      <c r="B12" s="9">
        <f>B13+B14+B15+B16+B17</f>
        <v>1403.16</v>
      </c>
      <c r="C12" s="10" t="s">
        <v>20</v>
      </c>
      <c r="D12" s="9">
        <v>0</v>
      </c>
    </row>
    <row r="13" spans="1:4">
      <c r="A13" s="10" t="s">
        <v>21</v>
      </c>
      <c r="B13" s="9">
        <v>0</v>
      </c>
      <c r="C13" s="7" t="s">
        <v>22</v>
      </c>
      <c r="D13" s="9">
        <f>D14+D15+D16+D17</f>
        <v>31193.31</v>
      </c>
    </row>
    <row r="14" spans="1:4">
      <c r="A14" s="10" t="s">
        <v>23</v>
      </c>
      <c r="B14" s="9">
        <v>0</v>
      </c>
      <c r="C14" s="10" t="s">
        <v>24</v>
      </c>
      <c r="D14" s="9">
        <v>19790.990000000002</v>
      </c>
    </row>
    <row r="15" spans="1:4">
      <c r="A15" s="10" t="s">
        <v>25</v>
      </c>
      <c r="B15" s="9">
        <v>0</v>
      </c>
      <c r="C15" s="10" t="s">
        <v>26</v>
      </c>
      <c r="D15" s="9">
        <v>11402.32</v>
      </c>
    </row>
    <row r="16" spans="1:4">
      <c r="A16" s="10" t="s">
        <v>27</v>
      </c>
      <c r="B16" s="9">
        <v>1403.16</v>
      </c>
      <c r="C16" s="10" t="s">
        <v>28</v>
      </c>
      <c r="D16" s="9">
        <v>0</v>
      </c>
    </row>
    <row r="17" spans="1:4">
      <c r="A17" s="10" t="s">
        <v>29</v>
      </c>
      <c r="B17" s="9">
        <v>0</v>
      </c>
      <c r="C17" s="10" t="s">
        <v>30</v>
      </c>
      <c r="D17" s="9">
        <v>0</v>
      </c>
    </row>
    <row r="18" spans="1:4">
      <c r="A18" s="7" t="s">
        <v>31</v>
      </c>
      <c r="B18" s="9">
        <f>B19+B20</f>
        <v>0</v>
      </c>
      <c r="C18" s="7" t="s">
        <v>32</v>
      </c>
      <c r="D18" s="9">
        <f>D19+D20+D21</f>
        <v>12600.14</v>
      </c>
    </row>
    <row r="19" spans="1:4">
      <c r="A19" s="10" t="s">
        <v>33</v>
      </c>
      <c r="B19" s="9">
        <v>0</v>
      </c>
      <c r="C19" s="10" t="s">
        <v>34</v>
      </c>
      <c r="D19" s="9">
        <v>3880.68</v>
      </c>
    </row>
    <row r="20" spans="1:4">
      <c r="A20" s="10" t="s">
        <v>35</v>
      </c>
      <c r="B20" s="9">
        <v>0</v>
      </c>
      <c r="C20" s="10" t="s">
        <v>36</v>
      </c>
      <c r="D20" s="9">
        <v>8719.4599999999991</v>
      </c>
    </row>
    <row r="21" spans="1:4">
      <c r="A21" s="7" t="s">
        <v>37</v>
      </c>
      <c r="B21" s="9">
        <f>B22++B23+B24++B25+B26</f>
        <v>0</v>
      </c>
      <c r="C21" s="10" t="s">
        <v>38</v>
      </c>
      <c r="D21" s="9">
        <v>0</v>
      </c>
    </row>
    <row r="22" spans="1:4">
      <c r="A22" s="10" t="s">
        <v>39</v>
      </c>
      <c r="B22" s="9">
        <v>0</v>
      </c>
      <c r="C22" s="7" t="s">
        <v>40</v>
      </c>
      <c r="D22" s="9">
        <f>D23-D24</f>
        <v>0</v>
      </c>
    </row>
    <row r="23" spans="1:4">
      <c r="A23" s="10" t="s">
        <v>41</v>
      </c>
      <c r="B23" s="9">
        <v>0</v>
      </c>
      <c r="C23" s="10" t="s">
        <v>42</v>
      </c>
      <c r="D23" s="9">
        <v>0</v>
      </c>
    </row>
    <row r="24" spans="1:4">
      <c r="A24" s="10" t="s">
        <v>43</v>
      </c>
      <c r="B24" s="9">
        <v>0</v>
      </c>
      <c r="C24" s="10" t="s">
        <v>44</v>
      </c>
      <c r="D24" s="9">
        <v>0</v>
      </c>
    </row>
    <row r="25" spans="1:4">
      <c r="A25" s="10" t="s">
        <v>45</v>
      </c>
      <c r="B25" s="9">
        <v>0</v>
      </c>
      <c r="C25" s="7" t="s">
        <v>46</v>
      </c>
      <c r="D25" s="9">
        <v>0</v>
      </c>
    </row>
    <row r="26" spans="1:4">
      <c r="A26" s="10" t="s">
        <v>47</v>
      </c>
      <c r="B26" s="9">
        <v>0</v>
      </c>
      <c r="C26" s="7" t="s">
        <v>48</v>
      </c>
      <c r="D26" s="9">
        <f>D5+D8+D13+D18+D22+D25</f>
        <v>60370.53</v>
      </c>
    </row>
    <row r="27" spans="1:4">
      <c r="A27" s="7" t="s">
        <v>49</v>
      </c>
      <c r="B27" s="9">
        <f>B28+B31</f>
        <v>0</v>
      </c>
      <c r="C27" s="7" t="s">
        <v>50</v>
      </c>
      <c r="D27" s="10"/>
    </row>
    <row r="28" spans="1:4">
      <c r="A28" s="10" t="s">
        <v>51</v>
      </c>
      <c r="B28" s="9">
        <v>0</v>
      </c>
      <c r="C28" s="7" t="s">
        <v>6</v>
      </c>
      <c r="D28" s="9">
        <f>D29+D30+D31</f>
        <v>0</v>
      </c>
    </row>
    <row r="29" spans="1:4">
      <c r="A29" s="10" t="s">
        <v>52</v>
      </c>
      <c r="B29" s="9">
        <v>0</v>
      </c>
      <c r="C29" s="10" t="s">
        <v>53</v>
      </c>
      <c r="D29" s="9">
        <v>0</v>
      </c>
    </row>
    <row r="30" spans="1:4">
      <c r="A30" s="10" t="s">
        <v>54</v>
      </c>
      <c r="B30" s="9">
        <v>0</v>
      </c>
      <c r="C30" s="10" t="s">
        <v>55</v>
      </c>
      <c r="D30" s="9">
        <v>0</v>
      </c>
    </row>
    <row r="31" spans="1:4">
      <c r="A31" s="10" t="s">
        <v>56</v>
      </c>
      <c r="B31" s="9">
        <v>0</v>
      </c>
      <c r="C31" s="10" t="s">
        <v>57</v>
      </c>
      <c r="D31" s="9">
        <v>0</v>
      </c>
    </row>
    <row r="32" spans="1:4">
      <c r="A32" s="7" t="s">
        <v>58</v>
      </c>
      <c r="B32" s="8">
        <f>B5+B11+B12+B18+B21+B27</f>
        <v>212576.52000000002</v>
      </c>
      <c r="C32" s="7" t="s">
        <v>12</v>
      </c>
      <c r="D32" s="9">
        <f>D33+D34+D35+D36</f>
        <v>0</v>
      </c>
    </row>
    <row r="33" spans="1:4">
      <c r="A33" s="10"/>
      <c r="B33" s="9"/>
      <c r="C33" s="10" t="s">
        <v>14</v>
      </c>
      <c r="D33" s="9">
        <v>0</v>
      </c>
    </row>
    <row r="34" spans="1:4">
      <c r="A34" s="7" t="s">
        <v>59</v>
      </c>
      <c r="B34" s="9"/>
      <c r="C34" s="10" t="s">
        <v>16</v>
      </c>
      <c r="D34" s="9">
        <v>0</v>
      </c>
    </row>
    <row r="35" spans="1:4">
      <c r="A35" s="7" t="s">
        <v>60</v>
      </c>
      <c r="B35" s="9">
        <v>0</v>
      </c>
      <c r="C35" s="10" t="s">
        <v>18</v>
      </c>
      <c r="D35" s="9">
        <v>0</v>
      </c>
    </row>
    <row r="36" spans="1:4">
      <c r="A36" s="7" t="s">
        <v>61</v>
      </c>
      <c r="B36" s="9">
        <f>B37</f>
        <v>16656.48</v>
      </c>
      <c r="C36" s="10" t="s">
        <v>20</v>
      </c>
      <c r="D36" s="9">
        <v>0</v>
      </c>
    </row>
    <row r="37" spans="1:4">
      <c r="A37" s="12" t="s">
        <v>62</v>
      </c>
      <c r="B37" s="9">
        <v>16656.48</v>
      </c>
      <c r="C37" s="7" t="s">
        <v>22</v>
      </c>
      <c r="D37" s="9">
        <f>D38+D39</f>
        <v>0</v>
      </c>
    </row>
    <row r="38" spans="1:4">
      <c r="A38" s="7" t="s">
        <v>63</v>
      </c>
      <c r="B38" s="9">
        <f>B39</f>
        <v>10000</v>
      </c>
      <c r="C38" s="10" t="s">
        <v>24</v>
      </c>
      <c r="D38" s="9">
        <v>0</v>
      </c>
    </row>
    <row r="39" spans="1:4">
      <c r="A39" s="12" t="s">
        <v>64</v>
      </c>
      <c r="B39" s="13">
        <v>10000</v>
      </c>
      <c r="C39" s="10" t="s">
        <v>65</v>
      </c>
      <c r="D39" s="9">
        <v>0</v>
      </c>
    </row>
    <row r="40" spans="1:4">
      <c r="C40" s="7" t="s">
        <v>66</v>
      </c>
      <c r="D40" s="9">
        <f>D28+D32+D37</f>
        <v>0</v>
      </c>
    </row>
    <row r="41" spans="1:4">
      <c r="A41" s="7" t="s">
        <v>67</v>
      </c>
      <c r="B41" s="9">
        <f>B42+B43+B44+B45+B46++B47++B48-B49</f>
        <v>4500</v>
      </c>
      <c r="C41" s="10"/>
      <c r="D41" s="10"/>
    </row>
    <row r="42" spans="1:4">
      <c r="A42" s="10" t="s">
        <v>68</v>
      </c>
      <c r="B42" s="9">
        <v>0</v>
      </c>
    </row>
    <row r="43" spans="1:4">
      <c r="A43" s="10" t="s">
        <v>69</v>
      </c>
      <c r="B43" s="9">
        <v>0</v>
      </c>
    </row>
    <row r="44" spans="1:4">
      <c r="A44" s="10" t="s">
        <v>70</v>
      </c>
      <c r="B44" s="9">
        <v>0</v>
      </c>
    </row>
    <row r="45" spans="1:4">
      <c r="A45" s="10" t="s">
        <v>71</v>
      </c>
      <c r="B45" s="9">
        <v>0</v>
      </c>
      <c r="C45" s="7" t="s">
        <v>72</v>
      </c>
      <c r="D45" s="10"/>
    </row>
    <row r="46" spans="1:4">
      <c r="A46" s="10" t="s">
        <v>73</v>
      </c>
      <c r="B46" s="9">
        <v>0</v>
      </c>
      <c r="C46" s="7" t="s">
        <v>74</v>
      </c>
      <c r="D46" s="9">
        <f>D47-D48+D49-D50</f>
        <v>0</v>
      </c>
    </row>
    <row r="47" spans="1:4">
      <c r="A47" s="10" t="s">
        <v>75</v>
      </c>
      <c r="B47" s="9">
        <v>4500</v>
      </c>
      <c r="C47" s="10" t="s">
        <v>76</v>
      </c>
      <c r="D47" s="9">
        <v>0</v>
      </c>
    </row>
    <row r="48" spans="1:4">
      <c r="A48" s="10" t="s">
        <v>77</v>
      </c>
      <c r="B48" s="9">
        <v>0</v>
      </c>
      <c r="C48" s="10" t="s">
        <v>78</v>
      </c>
      <c r="D48" s="9">
        <v>0</v>
      </c>
    </row>
    <row r="49" spans="1:4">
      <c r="A49" s="10" t="s">
        <v>79</v>
      </c>
      <c r="B49" s="9">
        <v>0</v>
      </c>
      <c r="C49" s="10" t="s">
        <v>80</v>
      </c>
      <c r="D49" s="9">
        <v>0</v>
      </c>
    </row>
    <row r="50" spans="1:4">
      <c r="A50" s="7" t="s">
        <v>81</v>
      </c>
      <c r="B50" s="9">
        <f>B51</f>
        <v>0</v>
      </c>
      <c r="C50" s="10" t="s">
        <v>82</v>
      </c>
      <c r="D50" s="9">
        <v>0</v>
      </c>
    </row>
    <row r="51" spans="1:4">
      <c r="A51" s="10" t="s">
        <v>83</v>
      </c>
      <c r="B51" s="9">
        <v>0</v>
      </c>
      <c r="C51" s="7" t="s">
        <v>84</v>
      </c>
      <c r="D51" s="9">
        <f>D52+D53+D55</f>
        <v>0</v>
      </c>
    </row>
    <row r="52" spans="1:4">
      <c r="A52" s="7" t="s">
        <v>85</v>
      </c>
      <c r="B52" s="9">
        <f>B53+B54-B55</f>
        <v>0</v>
      </c>
      <c r="C52" s="10" t="s">
        <v>86</v>
      </c>
      <c r="D52" s="9">
        <v>0</v>
      </c>
    </row>
    <row r="53" spans="1:4">
      <c r="A53" s="10" t="s">
        <v>87</v>
      </c>
      <c r="B53" s="9">
        <v>0</v>
      </c>
      <c r="C53" s="10" t="s">
        <v>88</v>
      </c>
      <c r="D53" s="9">
        <v>0</v>
      </c>
    </row>
    <row r="54" spans="1:4">
      <c r="A54" s="10" t="s">
        <v>89</v>
      </c>
      <c r="B54" s="9">
        <v>0</v>
      </c>
      <c r="C54" s="10" t="s">
        <v>90</v>
      </c>
      <c r="D54" s="9">
        <v>0</v>
      </c>
    </row>
    <row r="55" spans="1:4">
      <c r="A55" s="10" t="s">
        <v>91</v>
      </c>
      <c r="B55" s="9">
        <v>0</v>
      </c>
      <c r="C55" s="9" t="s">
        <v>92</v>
      </c>
      <c r="D55" s="9">
        <v>0</v>
      </c>
    </row>
    <row r="56" spans="1:4">
      <c r="A56" s="7" t="s">
        <v>93</v>
      </c>
      <c r="B56" s="9">
        <f>B57+B58</f>
        <v>0</v>
      </c>
      <c r="C56" s="10"/>
      <c r="D56" s="9"/>
    </row>
    <row r="57" spans="1:4">
      <c r="A57" s="10" t="s">
        <v>94</v>
      </c>
      <c r="B57" s="9">
        <v>0</v>
      </c>
      <c r="C57" s="10"/>
      <c r="D57" s="9"/>
    </row>
    <row r="58" spans="1:4">
      <c r="A58" s="10" t="s">
        <v>95</v>
      </c>
      <c r="B58" s="9">
        <v>0</v>
      </c>
      <c r="C58" s="7" t="s">
        <v>96</v>
      </c>
      <c r="D58" s="9">
        <v>8793.5300000000007</v>
      </c>
    </row>
    <row r="59" spans="1:4">
      <c r="A59" s="7" t="s">
        <v>97</v>
      </c>
      <c r="B59" s="9">
        <f>B60+B61</f>
        <v>0</v>
      </c>
      <c r="C59" s="7" t="s">
        <v>98</v>
      </c>
      <c r="D59" s="9">
        <v>0</v>
      </c>
    </row>
    <row r="60" spans="1:4">
      <c r="A60" s="10" t="s">
        <v>99</v>
      </c>
      <c r="B60" s="9">
        <v>0</v>
      </c>
      <c r="C60" s="7" t="s">
        <v>100</v>
      </c>
      <c r="D60" s="9">
        <v>0</v>
      </c>
    </row>
    <row r="61" spans="1:4">
      <c r="A61" s="10" t="s">
        <v>101</v>
      </c>
      <c r="B61" s="9">
        <v>0</v>
      </c>
      <c r="C61" s="7" t="s">
        <v>102</v>
      </c>
      <c r="D61" s="9">
        <v>174568.94</v>
      </c>
    </row>
    <row r="62" spans="1:4">
      <c r="A62" s="10"/>
      <c r="B62" s="9"/>
      <c r="C62" s="7" t="s">
        <v>103</v>
      </c>
      <c r="D62" s="9">
        <f>D46+D51-D59+D61+D58-D60</f>
        <v>183362.47</v>
      </c>
    </row>
    <row r="63" spans="1:4">
      <c r="A63" s="7" t="s">
        <v>104</v>
      </c>
      <c r="B63" s="9">
        <f>B35+B36+B38+B41+B50+B52+B56++B59</f>
        <v>31156.48</v>
      </c>
      <c r="C63" s="10"/>
      <c r="D63" s="10"/>
    </row>
    <row r="64" spans="1:4">
      <c r="A64" s="14" t="s">
        <v>105</v>
      </c>
      <c r="B64" s="15">
        <f>B32+B63</f>
        <v>243733.00000000003</v>
      </c>
      <c r="C64" s="14" t="s">
        <v>106</v>
      </c>
      <c r="D64" s="15">
        <f>D26+D40+D62</f>
        <v>243733</v>
      </c>
    </row>
    <row r="65" spans="4:4">
      <c r="D65" s="13"/>
    </row>
    <row r="70" spans="4:4">
      <c r="D70" s="13"/>
    </row>
  </sheetData>
  <mergeCells count="2">
    <mergeCell ref="A1:C1"/>
    <mergeCell ref="A2:C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5"/>
  <sheetViews>
    <sheetView workbookViewId="0">
      <selection activeCell="A2" sqref="A2"/>
    </sheetView>
  </sheetViews>
  <sheetFormatPr defaultRowHeight="15"/>
  <cols>
    <col min="1" max="1" width="35.28515625" customWidth="1"/>
    <col min="2" max="2" width="22.140625" customWidth="1"/>
  </cols>
  <sheetData>
    <row r="1" spans="1:2">
      <c r="A1" s="23" t="s">
        <v>161</v>
      </c>
      <c r="B1" s="16"/>
    </row>
    <row r="2" spans="1:2">
      <c r="A2" s="23" t="s">
        <v>107</v>
      </c>
      <c r="B2" s="16"/>
    </row>
    <row r="3" spans="1:2">
      <c r="A3" s="17" t="s">
        <v>108</v>
      </c>
      <c r="B3" s="18">
        <v>2023</v>
      </c>
    </row>
    <row r="4" spans="1:2">
      <c r="A4" s="17" t="s">
        <v>109</v>
      </c>
      <c r="B4" s="19">
        <f>B5+B6+B7</f>
        <v>1394107.13</v>
      </c>
    </row>
    <row r="5" spans="1:2">
      <c r="A5" s="16" t="s">
        <v>110</v>
      </c>
      <c r="B5" s="20">
        <v>0</v>
      </c>
    </row>
    <row r="6" spans="1:2">
      <c r="A6" s="16" t="s">
        <v>111</v>
      </c>
      <c r="B6" s="20">
        <v>0</v>
      </c>
    </row>
    <row r="7" spans="1:2">
      <c r="A7" s="16" t="s">
        <v>112</v>
      </c>
      <c r="B7" s="20">
        <v>1394107.13</v>
      </c>
    </row>
    <row r="8" spans="1:2">
      <c r="A8" s="17" t="s">
        <v>113</v>
      </c>
      <c r="B8" s="19">
        <f>B9+B10+B11</f>
        <v>0</v>
      </c>
    </row>
    <row r="9" spans="1:2">
      <c r="A9" s="16" t="s">
        <v>114</v>
      </c>
      <c r="B9" s="20">
        <v>0</v>
      </c>
    </row>
    <row r="10" spans="1:2">
      <c r="A10" s="16" t="s">
        <v>115</v>
      </c>
      <c r="B10" s="20">
        <v>0</v>
      </c>
    </row>
    <row r="11" spans="1:2">
      <c r="A11" s="16" t="s">
        <v>116</v>
      </c>
      <c r="B11" s="20">
        <v>0</v>
      </c>
    </row>
    <row r="12" spans="1:2">
      <c r="A12" s="17" t="s">
        <v>117</v>
      </c>
      <c r="B12" s="19">
        <f>B4-B8</f>
        <v>1394107.13</v>
      </c>
    </row>
    <row r="13" spans="1:2">
      <c r="A13" s="17" t="s">
        <v>118</v>
      </c>
      <c r="B13" s="19">
        <f>B14+B15+B16+B17</f>
        <v>0</v>
      </c>
    </row>
    <row r="14" spans="1:2">
      <c r="A14" s="16" t="s">
        <v>119</v>
      </c>
      <c r="B14" s="20">
        <v>0</v>
      </c>
    </row>
    <row r="15" spans="1:2">
      <c r="A15" s="16" t="s">
        <v>120</v>
      </c>
      <c r="B15" s="20">
        <v>0</v>
      </c>
    </row>
    <row r="16" spans="1:2">
      <c r="A16" s="16" t="s">
        <v>121</v>
      </c>
      <c r="B16" s="20">
        <v>0</v>
      </c>
    </row>
    <row r="17" spans="1:2">
      <c r="A17" s="16" t="s">
        <v>122</v>
      </c>
      <c r="B17" s="20">
        <v>0</v>
      </c>
    </row>
    <row r="18" spans="1:2">
      <c r="A18" s="17" t="s">
        <v>123</v>
      </c>
      <c r="B18" s="19">
        <f>B12-B13</f>
        <v>1394107.13</v>
      </c>
    </row>
    <row r="19" spans="1:2">
      <c r="A19" s="17" t="s">
        <v>124</v>
      </c>
      <c r="B19" s="19">
        <f>B20+B21+B22</f>
        <v>1214484.32</v>
      </c>
    </row>
    <row r="20" spans="1:2">
      <c r="A20" s="16" t="s">
        <v>125</v>
      </c>
      <c r="B20" s="20">
        <v>0</v>
      </c>
    </row>
    <row r="21" spans="1:2">
      <c r="A21" s="16" t="s">
        <v>126</v>
      </c>
      <c r="B21" s="20">
        <v>0</v>
      </c>
    </row>
    <row r="22" spans="1:2">
      <c r="A22" s="16" t="s">
        <v>127</v>
      </c>
      <c r="B22" s="20">
        <v>1214484.32</v>
      </c>
    </row>
    <row r="23" spans="1:2">
      <c r="A23" s="17" t="s">
        <v>128</v>
      </c>
      <c r="B23" s="19">
        <f>B18-B19</f>
        <v>179622.80999999982</v>
      </c>
    </row>
    <row r="24" spans="1:2">
      <c r="A24" s="17" t="s">
        <v>129</v>
      </c>
      <c r="B24" s="19">
        <f>B25+B26+B27+B28+B29+B30+B31+B32+B33+B34</f>
        <v>0</v>
      </c>
    </row>
    <row r="25" spans="1:2">
      <c r="A25" s="16" t="s">
        <v>130</v>
      </c>
      <c r="B25" s="20">
        <v>0</v>
      </c>
    </row>
    <row r="26" spans="1:2">
      <c r="A26" s="16" t="s">
        <v>131</v>
      </c>
      <c r="B26" s="20">
        <v>0</v>
      </c>
    </row>
    <row r="27" spans="1:2">
      <c r="A27" s="16" t="s">
        <v>132</v>
      </c>
      <c r="B27" s="20">
        <v>0</v>
      </c>
    </row>
    <row r="28" spans="1:2">
      <c r="A28" s="16" t="s">
        <v>133</v>
      </c>
      <c r="B28" s="20">
        <v>0</v>
      </c>
    </row>
    <row r="29" spans="1:2">
      <c r="A29" s="16" t="s">
        <v>134</v>
      </c>
      <c r="B29" s="20">
        <v>0</v>
      </c>
    </row>
    <row r="30" spans="1:2">
      <c r="A30" s="16" t="s">
        <v>135</v>
      </c>
      <c r="B30" s="20">
        <v>0</v>
      </c>
    </row>
    <row r="31" spans="1:2">
      <c r="A31" s="16" t="s">
        <v>136</v>
      </c>
      <c r="B31" s="20">
        <v>0</v>
      </c>
    </row>
    <row r="32" spans="1:2">
      <c r="A32" s="16" t="s">
        <v>137</v>
      </c>
      <c r="B32" s="20">
        <v>0</v>
      </c>
    </row>
    <row r="33" spans="1:2">
      <c r="A33" s="16" t="s">
        <v>138</v>
      </c>
      <c r="B33" s="20">
        <v>0</v>
      </c>
    </row>
    <row r="34" spans="1:2">
      <c r="A34" s="16" t="s">
        <v>139</v>
      </c>
      <c r="B34" s="20">
        <v>0</v>
      </c>
    </row>
    <row r="35" spans="1:2">
      <c r="A35" s="17" t="s">
        <v>140</v>
      </c>
      <c r="B35" s="19">
        <f>SUM(B36:B42)</f>
        <v>0</v>
      </c>
    </row>
    <row r="36" spans="1:2">
      <c r="A36" s="16" t="s">
        <v>141</v>
      </c>
      <c r="B36" s="20">
        <v>0</v>
      </c>
    </row>
    <row r="37" spans="1:2">
      <c r="A37" s="16" t="s">
        <v>142</v>
      </c>
      <c r="B37" s="20">
        <v>0</v>
      </c>
    </row>
    <row r="38" spans="1:2">
      <c r="A38" s="16" t="s">
        <v>143</v>
      </c>
      <c r="B38" s="20">
        <v>0</v>
      </c>
    </row>
    <row r="39" spans="1:2">
      <c r="A39" s="16" t="s">
        <v>144</v>
      </c>
      <c r="B39" s="20">
        <v>0</v>
      </c>
    </row>
    <row r="40" spans="1:2">
      <c r="A40" s="16" t="s">
        <v>145</v>
      </c>
      <c r="B40" s="20">
        <v>0</v>
      </c>
    </row>
    <row r="41" spans="1:2">
      <c r="A41" s="16" t="s">
        <v>146</v>
      </c>
      <c r="B41" s="20">
        <v>0</v>
      </c>
    </row>
    <row r="42" spans="1:2">
      <c r="A42" s="16" t="s">
        <v>147</v>
      </c>
      <c r="B42" s="20">
        <v>0</v>
      </c>
    </row>
    <row r="43" spans="1:2">
      <c r="A43" s="17" t="s">
        <v>148</v>
      </c>
      <c r="B43" s="19">
        <f>B44+B45</f>
        <v>5053.87</v>
      </c>
    </row>
    <row r="44" spans="1:2">
      <c r="A44" s="16" t="s">
        <v>149</v>
      </c>
      <c r="B44" s="20">
        <v>5053.87</v>
      </c>
    </row>
    <row r="45" spans="1:2">
      <c r="A45" s="16" t="s">
        <v>150</v>
      </c>
      <c r="B45" s="20">
        <v>0</v>
      </c>
    </row>
    <row r="46" spans="1:2">
      <c r="A46" s="17" t="s">
        <v>151</v>
      </c>
      <c r="B46" s="19">
        <f>B23-B43-B35+B24</f>
        <v>174568.93999999983</v>
      </c>
    </row>
    <row r="47" spans="1:2">
      <c r="A47" s="17" t="s">
        <v>152</v>
      </c>
      <c r="B47" s="19">
        <f>B48+B49</f>
        <v>0</v>
      </c>
    </row>
    <row r="48" spans="1:2">
      <c r="A48" s="16" t="s">
        <v>153</v>
      </c>
      <c r="B48" s="20">
        <v>0</v>
      </c>
    </row>
    <row r="49" spans="1:2">
      <c r="A49" s="16" t="s">
        <v>154</v>
      </c>
      <c r="B49" s="20">
        <v>0</v>
      </c>
    </row>
    <row r="50" spans="1:2">
      <c r="A50" s="17" t="s">
        <v>155</v>
      </c>
      <c r="B50" s="19">
        <f>B51+B52</f>
        <v>0</v>
      </c>
    </row>
    <row r="51" spans="1:2">
      <c r="A51" s="16" t="s">
        <v>156</v>
      </c>
      <c r="B51" s="20">
        <v>0</v>
      </c>
    </row>
    <row r="52" spans="1:2">
      <c r="A52" s="16" t="s">
        <v>157</v>
      </c>
      <c r="B52" s="20">
        <v>0</v>
      </c>
    </row>
    <row r="53" spans="1:2">
      <c r="A53" s="17" t="s">
        <v>158</v>
      </c>
      <c r="B53" s="19">
        <f>B46-B50+B47</f>
        <v>174568.93999999983</v>
      </c>
    </row>
    <row r="54" spans="1:2">
      <c r="A54" s="17" t="s">
        <v>159</v>
      </c>
      <c r="B54" s="19">
        <v>0</v>
      </c>
    </row>
    <row r="55" spans="1:2">
      <c r="A55" s="21" t="s">
        <v>160</v>
      </c>
      <c r="B55" s="22">
        <f>B53-B54</f>
        <v>174568.93999999983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9"/>
  <sheetViews>
    <sheetView topLeftCell="A35" workbookViewId="0">
      <selection activeCell="F24" sqref="F24"/>
    </sheetView>
  </sheetViews>
  <sheetFormatPr defaultRowHeight="11.25"/>
  <cols>
    <col min="1" max="1" width="28.42578125" style="11" customWidth="1"/>
    <col min="2" max="2" width="12.7109375" style="13" customWidth="1"/>
    <col min="3" max="3" width="28.42578125" style="11" customWidth="1"/>
    <col min="4" max="4" width="9.140625" style="11" customWidth="1"/>
    <col min="5" max="16384" width="9.140625" style="11"/>
  </cols>
  <sheetData>
    <row r="1" spans="1:4" s="2" customFormat="1">
      <c r="A1" s="1" t="s">
        <v>162</v>
      </c>
      <c r="B1" s="1"/>
      <c r="C1" s="1"/>
    </row>
    <row r="2" spans="1:4" s="6" customFormat="1" ht="12" thickBot="1">
      <c r="A2" s="3" t="s">
        <v>1</v>
      </c>
      <c r="B2" s="4">
        <v>2022</v>
      </c>
      <c r="C2" s="3" t="s">
        <v>2</v>
      </c>
      <c r="D2" s="5">
        <v>2022</v>
      </c>
    </row>
    <row r="3" spans="1:4" s="2" customFormat="1" ht="12" thickTop="1">
      <c r="A3" s="7" t="s">
        <v>3</v>
      </c>
      <c r="B3" s="8"/>
      <c r="C3" s="7" t="s">
        <v>4</v>
      </c>
      <c r="D3" s="7"/>
    </row>
    <row r="4" spans="1:4" s="2" customFormat="1">
      <c r="A4" s="7" t="s">
        <v>5</v>
      </c>
      <c r="B4" s="9">
        <f>B5+B6+B7-B8+B9</f>
        <v>36759.26</v>
      </c>
      <c r="C4" s="7" t="s">
        <v>6</v>
      </c>
      <c r="D4" s="9">
        <f>D5++D6</f>
        <v>0</v>
      </c>
    </row>
    <row r="5" spans="1:4">
      <c r="A5" s="10" t="s">
        <v>7</v>
      </c>
      <c r="B5" s="9">
        <v>26.26</v>
      </c>
      <c r="C5" s="10" t="s">
        <v>8</v>
      </c>
      <c r="D5" s="9">
        <v>0</v>
      </c>
    </row>
    <row r="6" spans="1:4">
      <c r="A6" s="10" t="s">
        <v>9</v>
      </c>
      <c r="B6" s="9">
        <v>0</v>
      </c>
      <c r="C6" s="10" t="s">
        <v>10</v>
      </c>
      <c r="D6" s="9">
        <v>0</v>
      </c>
    </row>
    <row r="7" spans="1:4">
      <c r="A7" s="10" t="s">
        <v>11</v>
      </c>
      <c r="B7" s="9">
        <v>36733</v>
      </c>
      <c r="C7" s="7" t="s">
        <v>12</v>
      </c>
      <c r="D7" s="9">
        <f>D8+D9+D10+D11</f>
        <v>67523.92</v>
      </c>
    </row>
    <row r="8" spans="1:4">
      <c r="A8" s="10" t="s">
        <v>13</v>
      </c>
      <c r="B8" s="9">
        <v>0</v>
      </c>
      <c r="C8" s="10" t="s">
        <v>14</v>
      </c>
      <c r="D8" s="9">
        <v>39040.120000000003</v>
      </c>
    </row>
    <row r="9" spans="1:4">
      <c r="A9" s="10" t="s">
        <v>15</v>
      </c>
      <c r="B9" s="9">
        <v>0</v>
      </c>
      <c r="C9" s="10" t="s">
        <v>16</v>
      </c>
      <c r="D9" s="9">
        <v>0</v>
      </c>
    </row>
    <row r="10" spans="1:4">
      <c r="A10" s="7" t="s">
        <v>17</v>
      </c>
      <c r="B10" s="9">
        <v>0</v>
      </c>
      <c r="C10" s="10" t="s">
        <v>18</v>
      </c>
      <c r="D10" s="9">
        <v>0</v>
      </c>
    </row>
    <row r="11" spans="1:4">
      <c r="A11" s="7" t="s">
        <v>19</v>
      </c>
      <c r="B11" s="9">
        <f>B12+B13+B14+B15+B16</f>
        <v>4129.3599999999997</v>
      </c>
      <c r="C11" s="10" t="s">
        <v>20</v>
      </c>
      <c r="D11" s="9">
        <v>28483.8</v>
      </c>
    </row>
    <row r="12" spans="1:4">
      <c r="A12" s="10" t="s">
        <v>21</v>
      </c>
      <c r="B12" s="9">
        <v>0</v>
      </c>
      <c r="C12" s="7" t="s">
        <v>22</v>
      </c>
      <c r="D12" s="9">
        <f>D13+D14+D15+D16</f>
        <v>0</v>
      </c>
    </row>
    <row r="13" spans="1:4">
      <c r="A13" s="10" t="s">
        <v>23</v>
      </c>
      <c r="B13" s="9">
        <v>0</v>
      </c>
      <c r="C13" s="10" t="s">
        <v>24</v>
      </c>
      <c r="D13" s="9">
        <v>0</v>
      </c>
    </row>
    <row r="14" spans="1:4">
      <c r="A14" s="10" t="s">
        <v>25</v>
      </c>
      <c r="B14" s="9">
        <v>0</v>
      </c>
      <c r="C14" s="10" t="s">
        <v>26</v>
      </c>
      <c r="D14" s="9">
        <v>0</v>
      </c>
    </row>
    <row r="15" spans="1:4">
      <c r="A15" s="10" t="s">
        <v>27</v>
      </c>
      <c r="B15" s="9">
        <v>4129.3599999999997</v>
      </c>
      <c r="C15" s="10" t="s">
        <v>28</v>
      </c>
      <c r="D15" s="9">
        <v>0</v>
      </c>
    </row>
    <row r="16" spans="1:4">
      <c r="A16" s="10" t="s">
        <v>29</v>
      </c>
      <c r="B16" s="9">
        <v>0</v>
      </c>
      <c r="C16" s="10" t="s">
        <v>30</v>
      </c>
      <c r="D16" s="9">
        <v>0</v>
      </c>
    </row>
    <row r="17" spans="1:4">
      <c r="A17" s="7" t="s">
        <v>31</v>
      </c>
      <c r="B17" s="9">
        <f>B18+B19</f>
        <v>0</v>
      </c>
      <c r="C17" s="7" t="s">
        <v>32</v>
      </c>
      <c r="D17" s="9">
        <f>D18+D19+D20</f>
        <v>5290.51</v>
      </c>
    </row>
    <row r="18" spans="1:4">
      <c r="A18" s="10" t="s">
        <v>33</v>
      </c>
      <c r="B18" s="9">
        <v>0</v>
      </c>
      <c r="C18" s="10" t="s">
        <v>34</v>
      </c>
      <c r="D18" s="9">
        <v>2836.91</v>
      </c>
    </row>
    <row r="19" spans="1:4">
      <c r="A19" s="10" t="s">
        <v>35</v>
      </c>
      <c r="B19" s="9">
        <v>0</v>
      </c>
      <c r="C19" s="10" t="s">
        <v>36</v>
      </c>
      <c r="D19" s="9">
        <v>2453.6</v>
      </c>
    </row>
    <row r="20" spans="1:4">
      <c r="A20" s="7" t="s">
        <v>37</v>
      </c>
      <c r="B20" s="9">
        <f>B21++B22+B23++B24+B25</f>
        <v>0</v>
      </c>
      <c r="C20" s="10" t="s">
        <v>38</v>
      </c>
      <c r="D20" s="9">
        <v>0</v>
      </c>
    </row>
    <row r="21" spans="1:4">
      <c r="A21" s="10" t="s">
        <v>39</v>
      </c>
      <c r="B21" s="9">
        <v>0</v>
      </c>
      <c r="C21" s="7" t="s">
        <v>40</v>
      </c>
      <c r="D21" s="9">
        <f>D22-D23</f>
        <v>0</v>
      </c>
    </row>
    <row r="22" spans="1:4">
      <c r="A22" s="10" t="s">
        <v>41</v>
      </c>
      <c r="B22" s="9">
        <v>0</v>
      </c>
      <c r="C22" s="10" t="s">
        <v>42</v>
      </c>
      <c r="D22" s="9">
        <v>0</v>
      </c>
    </row>
    <row r="23" spans="1:4">
      <c r="A23" s="10" t="s">
        <v>43</v>
      </c>
      <c r="B23" s="9">
        <v>0</v>
      </c>
      <c r="C23" s="10" t="s">
        <v>44</v>
      </c>
      <c r="D23" s="9">
        <v>0</v>
      </c>
    </row>
    <row r="24" spans="1:4">
      <c r="A24" s="10" t="s">
        <v>45</v>
      </c>
      <c r="B24" s="9">
        <v>0</v>
      </c>
      <c r="C24" s="7" t="s">
        <v>46</v>
      </c>
      <c r="D24" s="9">
        <v>0</v>
      </c>
    </row>
    <row r="25" spans="1:4">
      <c r="A25" s="10" t="s">
        <v>47</v>
      </c>
      <c r="B25" s="9">
        <v>0</v>
      </c>
      <c r="C25" s="7" t="s">
        <v>48</v>
      </c>
      <c r="D25" s="9">
        <f>D4+D7+D12+D17+D21+D24</f>
        <v>72814.429999999993</v>
      </c>
    </row>
    <row r="26" spans="1:4">
      <c r="A26" s="7" t="s">
        <v>49</v>
      </c>
      <c r="B26" s="9">
        <f>B27+B30</f>
        <v>0</v>
      </c>
      <c r="C26" s="7" t="s">
        <v>50</v>
      </c>
      <c r="D26" s="10"/>
    </row>
    <row r="27" spans="1:4">
      <c r="A27" s="10" t="s">
        <v>51</v>
      </c>
      <c r="B27" s="9">
        <v>0</v>
      </c>
      <c r="C27" s="7" t="s">
        <v>6</v>
      </c>
      <c r="D27" s="9">
        <f>D28+D29+D30</f>
        <v>0</v>
      </c>
    </row>
    <row r="28" spans="1:4">
      <c r="A28" s="10" t="s">
        <v>52</v>
      </c>
      <c r="B28" s="9">
        <v>0</v>
      </c>
      <c r="C28" s="10" t="s">
        <v>53</v>
      </c>
      <c r="D28" s="9">
        <v>0</v>
      </c>
    </row>
    <row r="29" spans="1:4">
      <c r="A29" s="10" t="s">
        <v>54</v>
      </c>
      <c r="B29" s="9">
        <v>0</v>
      </c>
      <c r="C29" s="10" t="s">
        <v>55</v>
      </c>
      <c r="D29" s="9">
        <v>0</v>
      </c>
    </row>
    <row r="30" spans="1:4">
      <c r="A30" s="10" t="s">
        <v>56</v>
      </c>
      <c r="B30" s="9">
        <v>0</v>
      </c>
      <c r="C30" s="10" t="s">
        <v>57</v>
      </c>
      <c r="D30" s="9">
        <v>0</v>
      </c>
    </row>
    <row r="31" spans="1:4">
      <c r="A31" s="7" t="s">
        <v>58</v>
      </c>
      <c r="B31" s="8">
        <f>B4+B10+B11+B17+B20+B26</f>
        <v>40888.620000000003</v>
      </c>
      <c r="C31" s="7" t="s">
        <v>12</v>
      </c>
      <c r="D31" s="9">
        <f>D32+D33+D34+D35</f>
        <v>0</v>
      </c>
    </row>
    <row r="32" spans="1:4">
      <c r="A32" s="10"/>
      <c r="B32" s="9"/>
      <c r="C32" s="10" t="s">
        <v>14</v>
      </c>
      <c r="D32" s="9">
        <v>0</v>
      </c>
    </row>
    <row r="33" spans="1:4">
      <c r="A33" s="7" t="s">
        <v>59</v>
      </c>
      <c r="B33" s="9"/>
      <c r="C33" s="10" t="s">
        <v>16</v>
      </c>
      <c r="D33" s="9">
        <v>0</v>
      </c>
    </row>
    <row r="34" spans="1:4">
      <c r="A34" s="7" t="s">
        <v>60</v>
      </c>
      <c r="B34" s="9">
        <v>0</v>
      </c>
      <c r="C34" s="10" t="s">
        <v>18</v>
      </c>
      <c r="D34" s="9">
        <v>0</v>
      </c>
    </row>
    <row r="35" spans="1:4">
      <c r="A35" s="7" t="s">
        <v>61</v>
      </c>
      <c r="B35" s="9">
        <f>B36</f>
        <v>6589</v>
      </c>
      <c r="C35" s="10" t="s">
        <v>20</v>
      </c>
      <c r="D35" s="9">
        <v>0</v>
      </c>
    </row>
    <row r="36" spans="1:4">
      <c r="A36" s="12" t="s">
        <v>62</v>
      </c>
      <c r="B36" s="13">
        <v>6589</v>
      </c>
      <c r="C36" s="7" t="s">
        <v>22</v>
      </c>
      <c r="D36" s="9">
        <f>D37+D38</f>
        <v>0</v>
      </c>
    </row>
    <row r="37" spans="1:4">
      <c r="A37" s="7" t="s">
        <v>63</v>
      </c>
      <c r="B37" s="9">
        <f>B38</f>
        <v>10000</v>
      </c>
      <c r="C37" s="10" t="s">
        <v>24</v>
      </c>
      <c r="D37" s="9">
        <v>0</v>
      </c>
    </row>
    <row r="38" spans="1:4">
      <c r="A38" s="12" t="s">
        <v>64</v>
      </c>
      <c r="B38" s="13">
        <v>10000</v>
      </c>
      <c r="C38" s="10" t="s">
        <v>65</v>
      </c>
      <c r="D38" s="9">
        <v>0</v>
      </c>
    </row>
    <row r="39" spans="1:4">
      <c r="C39" s="7" t="s">
        <v>66</v>
      </c>
      <c r="D39" s="9">
        <f>D27+D31+D36</f>
        <v>0</v>
      </c>
    </row>
    <row r="40" spans="1:4">
      <c r="A40" s="7" t="s">
        <v>67</v>
      </c>
      <c r="B40" s="9">
        <f>B41+B42+B43+B44+B45++B46++B47-B48</f>
        <v>4500</v>
      </c>
      <c r="C40" s="10"/>
      <c r="D40" s="10"/>
    </row>
    <row r="41" spans="1:4">
      <c r="A41" s="10" t="s">
        <v>68</v>
      </c>
      <c r="B41" s="9">
        <v>0</v>
      </c>
    </row>
    <row r="42" spans="1:4">
      <c r="A42" s="10" t="s">
        <v>69</v>
      </c>
      <c r="B42" s="9">
        <v>0</v>
      </c>
    </row>
    <row r="43" spans="1:4">
      <c r="A43" s="10" t="s">
        <v>70</v>
      </c>
      <c r="B43" s="9">
        <v>0</v>
      </c>
    </row>
    <row r="44" spans="1:4">
      <c r="A44" s="10" t="s">
        <v>71</v>
      </c>
      <c r="B44" s="9">
        <v>0</v>
      </c>
      <c r="C44" s="7" t="s">
        <v>72</v>
      </c>
      <c r="D44" s="10"/>
    </row>
    <row r="45" spans="1:4">
      <c r="A45" s="10" t="s">
        <v>73</v>
      </c>
      <c r="B45" s="9">
        <v>0</v>
      </c>
      <c r="C45" s="7" t="s">
        <v>74</v>
      </c>
      <c r="D45" s="9">
        <f>D46-D47+D48-D49</f>
        <v>0</v>
      </c>
    </row>
    <row r="46" spans="1:4">
      <c r="A46" s="10" t="s">
        <v>75</v>
      </c>
      <c r="B46" s="9">
        <v>4500</v>
      </c>
      <c r="C46" s="10" t="s">
        <v>76</v>
      </c>
      <c r="D46" s="9">
        <v>0</v>
      </c>
    </row>
    <row r="47" spans="1:4">
      <c r="A47" s="10" t="s">
        <v>77</v>
      </c>
      <c r="B47" s="9">
        <v>0</v>
      </c>
      <c r="C47" s="10" t="s">
        <v>78</v>
      </c>
      <c r="D47" s="9">
        <v>0</v>
      </c>
    </row>
    <row r="48" spans="1:4">
      <c r="A48" s="10" t="s">
        <v>79</v>
      </c>
      <c r="B48" s="9">
        <v>0</v>
      </c>
      <c r="C48" s="10" t="s">
        <v>80</v>
      </c>
      <c r="D48" s="9">
        <v>0</v>
      </c>
    </row>
    <row r="49" spans="1:4">
      <c r="A49" s="7" t="s">
        <v>81</v>
      </c>
      <c r="B49" s="9">
        <f>B50</f>
        <v>0</v>
      </c>
      <c r="C49" s="10" t="s">
        <v>82</v>
      </c>
      <c r="D49" s="9">
        <v>0</v>
      </c>
    </row>
    <row r="50" spans="1:4">
      <c r="A50" s="10" t="s">
        <v>83</v>
      </c>
      <c r="B50" s="9">
        <v>0</v>
      </c>
      <c r="C50" s="7" t="s">
        <v>84</v>
      </c>
      <c r="D50" s="9">
        <f>D51+D52+D54</f>
        <v>0</v>
      </c>
    </row>
    <row r="51" spans="1:4">
      <c r="A51" s="7" t="s">
        <v>85</v>
      </c>
      <c r="B51" s="9">
        <f>B52+B53-B54</f>
        <v>0</v>
      </c>
      <c r="C51" s="10" t="s">
        <v>86</v>
      </c>
      <c r="D51" s="9">
        <v>0</v>
      </c>
    </row>
    <row r="52" spans="1:4">
      <c r="A52" s="10" t="s">
        <v>87</v>
      </c>
      <c r="B52" s="9">
        <v>0</v>
      </c>
      <c r="C52" s="10" t="s">
        <v>88</v>
      </c>
      <c r="D52" s="9">
        <v>0</v>
      </c>
    </row>
    <row r="53" spans="1:4">
      <c r="A53" s="10" t="s">
        <v>89</v>
      </c>
      <c r="B53" s="9">
        <v>0</v>
      </c>
      <c r="C53" s="10" t="s">
        <v>90</v>
      </c>
      <c r="D53" s="9">
        <v>0</v>
      </c>
    </row>
    <row r="54" spans="1:4">
      <c r="A54" s="10" t="s">
        <v>91</v>
      </c>
      <c r="B54" s="9">
        <v>0</v>
      </c>
      <c r="C54" s="9" t="s">
        <v>92</v>
      </c>
      <c r="D54" s="9">
        <v>0</v>
      </c>
    </row>
    <row r="55" spans="1:4">
      <c r="A55" s="7" t="s">
        <v>93</v>
      </c>
      <c r="B55" s="9">
        <f>B56+B57</f>
        <v>0</v>
      </c>
      <c r="C55" s="10"/>
      <c r="D55" s="9"/>
    </row>
    <row r="56" spans="1:4">
      <c r="A56" s="10" t="s">
        <v>94</v>
      </c>
      <c r="B56" s="9">
        <v>0</v>
      </c>
      <c r="C56" s="10"/>
      <c r="D56" s="9"/>
    </row>
    <row r="57" spans="1:4">
      <c r="A57" s="10" t="s">
        <v>95</v>
      </c>
      <c r="B57" s="9">
        <v>0</v>
      </c>
      <c r="C57" s="7" t="s">
        <v>96</v>
      </c>
      <c r="D57" s="9">
        <v>305495.34999999998</v>
      </c>
    </row>
    <row r="58" spans="1:4">
      <c r="A58" s="7" t="s">
        <v>97</v>
      </c>
      <c r="B58" s="9">
        <f>B59+B60</f>
        <v>0</v>
      </c>
      <c r="C58" s="7" t="s">
        <v>98</v>
      </c>
      <c r="D58" s="9">
        <v>0</v>
      </c>
    </row>
    <row r="59" spans="1:4">
      <c r="A59" s="10" t="s">
        <v>99</v>
      </c>
      <c r="B59" s="9">
        <v>0</v>
      </c>
      <c r="C59" s="7" t="s">
        <v>100</v>
      </c>
      <c r="D59" s="9">
        <v>316332.15999999997</v>
      </c>
    </row>
    <row r="60" spans="1:4">
      <c r="A60" s="10" t="s">
        <v>101</v>
      </c>
      <c r="B60" s="9">
        <v>0</v>
      </c>
      <c r="C60" s="7" t="s">
        <v>102</v>
      </c>
      <c r="D60" s="9">
        <v>0</v>
      </c>
    </row>
    <row r="61" spans="1:4">
      <c r="A61" s="10"/>
      <c r="B61" s="9"/>
      <c r="C61" s="7" t="s">
        <v>103</v>
      </c>
      <c r="D61" s="9">
        <f>D45+D50-D58+D60+D57-D59</f>
        <v>-10836.809999999998</v>
      </c>
    </row>
    <row r="62" spans="1:4">
      <c r="A62" s="7" t="s">
        <v>104</v>
      </c>
      <c r="B62" s="9">
        <f>B34+B35+B37+B40+B49+B51+B55++B58</f>
        <v>21089</v>
      </c>
      <c r="C62" s="10"/>
      <c r="D62" s="10"/>
    </row>
    <row r="63" spans="1:4">
      <c r="A63" s="14" t="s">
        <v>105</v>
      </c>
      <c r="B63" s="15">
        <f>B31+B62</f>
        <v>61977.62</v>
      </c>
      <c r="C63" s="14" t="s">
        <v>106</v>
      </c>
      <c r="D63" s="15">
        <f>D25+D39+D61</f>
        <v>61977.619999999995</v>
      </c>
    </row>
    <row r="64" spans="1:4">
      <c r="D64" s="13"/>
    </row>
    <row r="69" spans="4:4">
      <c r="D69" s="13"/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4"/>
  <sheetViews>
    <sheetView tabSelected="1" workbookViewId="0">
      <selection activeCell="A14" sqref="A14"/>
    </sheetView>
  </sheetViews>
  <sheetFormatPr defaultColWidth="8.140625" defaultRowHeight="12.75"/>
  <cols>
    <col min="1" max="1" width="41.42578125" style="16" customWidth="1"/>
    <col min="2" max="2" width="17.85546875" style="16" customWidth="1"/>
    <col min="3" max="4" width="24.7109375" style="16" customWidth="1"/>
    <col min="5" max="16384" width="8.140625" style="16"/>
  </cols>
  <sheetData>
    <row r="1" spans="1:2">
      <c r="A1" s="23" t="s">
        <v>161</v>
      </c>
    </row>
    <row r="2" spans="1:2">
      <c r="A2" s="17" t="s">
        <v>108</v>
      </c>
      <c r="B2" s="18">
        <v>2022</v>
      </c>
    </row>
    <row r="3" spans="1:2">
      <c r="A3" s="17" t="s">
        <v>109</v>
      </c>
      <c r="B3" s="19">
        <f>B4+B5+B6</f>
        <v>1029517.79</v>
      </c>
    </row>
    <row r="4" spans="1:2">
      <c r="A4" s="16" t="s">
        <v>110</v>
      </c>
      <c r="B4" s="20">
        <v>0</v>
      </c>
    </row>
    <row r="5" spans="1:2">
      <c r="A5" s="16" t="s">
        <v>111</v>
      </c>
      <c r="B5" s="20">
        <v>0</v>
      </c>
    </row>
    <row r="6" spans="1:2">
      <c r="A6" s="16" t="s">
        <v>112</v>
      </c>
      <c r="B6" s="20">
        <v>1029517.79</v>
      </c>
    </row>
    <row r="7" spans="1:2">
      <c r="A7" s="17" t="s">
        <v>113</v>
      </c>
      <c r="B7" s="19">
        <f>B8+B9+B10</f>
        <v>0</v>
      </c>
    </row>
    <row r="8" spans="1:2">
      <c r="A8" s="16" t="s">
        <v>114</v>
      </c>
      <c r="B8" s="20">
        <v>0</v>
      </c>
    </row>
    <row r="9" spans="1:2">
      <c r="A9" s="16" t="s">
        <v>115</v>
      </c>
      <c r="B9" s="20">
        <v>0</v>
      </c>
    </row>
    <row r="10" spans="1:2">
      <c r="A10" s="16" t="s">
        <v>116</v>
      </c>
      <c r="B10" s="20">
        <v>0</v>
      </c>
    </row>
    <row r="11" spans="1:2">
      <c r="A11" s="17" t="s">
        <v>117</v>
      </c>
      <c r="B11" s="19">
        <f>B3-B7</f>
        <v>1029517.79</v>
      </c>
    </row>
    <row r="12" spans="1:2">
      <c r="A12" s="17" t="s">
        <v>118</v>
      </c>
      <c r="B12" s="19">
        <f>B13+B14+B15+B16</f>
        <v>0</v>
      </c>
    </row>
    <row r="13" spans="1:2">
      <c r="A13" s="16" t="s">
        <v>119</v>
      </c>
      <c r="B13" s="20">
        <v>0</v>
      </c>
    </row>
    <row r="14" spans="1:2">
      <c r="A14" s="16" t="s">
        <v>120</v>
      </c>
      <c r="B14" s="20">
        <v>0</v>
      </c>
    </row>
    <row r="15" spans="1:2">
      <c r="A15" s="16" t="s">
        <v>121</v>
      </c>
      <c r="B15" s="20">
        <v>0</v>
      </c>
    </row>
    <row r="16" spans="1:2">
      <c r="A16" s="16" t="s">
        <v>122</v>
      </c>
      <c r="B16" s="20">
        <v>0</v>
      </c>
    </row>
    <row r="17" spans="1:2">
      <c r="A17" s="17" t="s">
        <v>123</v>
      </c>
      <c r="B17" s="19">
        <f>B11-B12</f>
        <v>1029517.79</v>
      </c>
    </row>
    <row r="18" spans="1:2">
      <c r="A18" s="17" t="s">
        <v>124</v>
      </c>
      <c r="B18" s="19">
        <f>B19+B20+B21</f>
        <v>1345636.09</v>
      </c>
    </row>
    <row r="19" spans="1:2">
      <c r="A19" s="16" t="s">
        <v>125</v>
      </c>
      <c r="B19" s="20">
        <v>0</v>
      </c>
    </row>
    <row r="20" spans="1:2">
      <c r="A20" s="16" t="s">
        <v>126</v>
      </c>
      <c r="B20" s="20">
        <v>0</v>
      </c>
    </row>
    <row r="21" spans="1:2">
      <c r="A21" s="16" t="s">
        <v>127</v>
      </c>
      <c r="B21" s="20">
        <v>1345636.09</v>
      </c>
    </row>
    <row r="22" spans="1:2">
      <c r="A22" s="17" t="s">
        <v>128</v>
      </c>
      <c r="B22" s="19">
        <f>B17-B18</f>
        <v>-316118.30000000005</v>
      </c>
    </row>
    <row r="23" spans="1:2">
      <c r="A23" s="17" t="s">
        <v>129</v>
      </c>
      <c r="B23" s="19">
        <f>B24+B25+B26+B27+B28+B29+B30+B31+B32+B33</f>
        <v>1281.8699999999999</v>
      </c>
    </row>
    <row r="24" spans="1:2">
      <c r="A24" s="16" t="s">
        <v>130</v>
      </c>
      <c r="B24" s="20">
        <v>0</v>
      </c>
    </row>
    <row r="25" spans="1:2">
      <c r="A25" s="16" t="s">
        <v>131</v>
      </c>
      <c r="B25" s="20">
        <v>0</v>
      </c>
    </row>
    <row r="26" spans="1:2">
      <c r="A26" s="16" t="s">
        <v>132</v>
      </c>
      <c r="B26" s="20">
        <v>1281.8699999999999</v>
      </c>
    </row>
    <row r="27" spans="1:2">
      <c r="A27" s="16" t="s">
        <v>133</v>
      </c>
      <c r="B27" s="20">
        <v>0</v>
      </c>
    </row>
    <row r="28" spans="1:2">
      <c r="A28" s="16" t="s">
        <v>134</v>
      </c>
      <c r="B28" s="20">
        <v>0</v>
      </c>
    </row>
    <row r="29" spans="1:2">
      <c r="A29" s="16" t="s">
        <v>135</v>
      </c>
      <c r="B29" s="20">
        <v>0</v>
      </c>
    </row>
    <row r="30" spans="1:2">
      <c r="A30" s="16" t="s">
        <v>136</v>
      </c>
      <c r="B30" s="20">
        <v>0</v>
      </c>
    </row>
    <row r="31" spans="1:2">
      <c r="A31" s="16" t="s">
        <v>137</v>
      </c>
      <c r="B31" s="20">
        <v>0</v>
      </c>
    </row>
    <row r="32" spans="1:2">
      <c r="A32" s="16" t="s">
        <v>138</v>
      </c>
      <c r="B32" s="20">
        <v>0</v>
      </c>
    </row>
    <row r="33" spans="1:2">
      <c r="A33" s="16" t="s">
        <v>139</v>
      </c>
      <c r="B33" s="20">
        <v>0</v>
      </c>
    </row>
    <row r="34" spans="1:2">
      <c r="A34" s="17" t="s">
        <v>140</v>
      </c>
      <c r="B34" s="19">
        <f>SUM(B35:B41)</f>
        <v>0</v>
      </c>
    </row>
    <row r="35" spans="1:2">
      <c r="A35" s="16" t="s">
        <v>141</v>
      </c>
      <c r="B35" s="20">
        <v>0</v>
      </c>
    </row>
    <row r="36" spans="1:2">
      <c r="A36" s="16" t="s">
        <v>142</v>
      </c>
      <c r="B36" s="20">
        <v>0</v>
      </c>
    </row>
    <row r="37" spans="1:2">
      <c r="A37" s="16" t="s">
        <v>143</v>
      </c>
      <c r="B37" s="20">
        <v>0</v>
      </c>
    </row>
    <row r="38" spans="1:2">
      <c r="A38" s="16" t="s">
        <v>144</v>
      </c>
      <c r="B38" s="20">
        <v>0</v>
      </c>
    </row>
    <row r="39" spans="1:2">
      <c r="A39" s="16" t="s">
        <v>145</v>
      </c>
      <c r="B39" s="20">
        <v>0</v>
      </c>
    </row>
    <row r="40" spans="1:2">
      <c r="A40" s="16" t="s">
        <v>146</v>
      </c>
      <c r="B40" s="20">
        <v>0</v>
      </c>
    </row>
    <row r="41" spans="1:2">
      <c r="A41" s="16" t="s">
        <v>147</v>
      </c>
      <c r="B41" s="20">
        <v>0</v>
      </c>
    </row>
    <row r="42" spans="1:2">
      <c r="A42" s="17" t="s">
        <v>148</v>
      </c>
      <c r="B42" s="19">
        <f>B43+B44</f>
        <v>1495.73</v>
      </c>
    </row>
    <row r="43" spans="1:2">
      <c r="A43" s="16" t="s">
        <v>149</v>
      </c>
      <c r="B43" s="20">
        <v>1495.73</v>
      </c>
    </row>
    <row r="44" spans="1:2">
      <c r="A44" s="16" t="s">
        <v>150</v>
      </c>
      <c r="B44" s="20">
        <v>0</v>
      </c>
    </row>
    <row r="45" spans="1:2">
      <c r="A45" s="17" t="s">
        <v>151</v>
      </c>
      <c r="B45" s="19">
        <f>B22-B42-B34+B23</f>
        <v>-316332.16000000003</v>
      </c>
    </row>
    <row r="46" spans="1:2">
      <c r="A46" s="17" t="s">
        <v>152</v>
      </c>
      <c r="B46" s="19">
        <f>B47+B48</f>
        <v>0</v>
      </c>
    </row>
    <row r="47" spans="1:2">
      <c r="A47" s="16" t="s">
        <v>153</v>
      </c>
      <c r="B47" s="20">
        <v>0</v>
      </c>
    </row>
    <row r="48" spans="1:2">
      <c r="A48" s="16" t="s">
        <v>154</v>
      </c>
      <c r="B48" s="20">
        <v>0</v>
      </c>
    </row>
    <row r="49" spans="1:2">
      <c r="A49" s="17" t="s">
        <v>155</v>
      </c>
      <c r="B49" s="19">
        <f>B50+B51</f>
        <v>0</v>
      </c>
    </row>
    <row r="50" spans="1:2">
      <c r="A50" s="16" t="s">
        <v>156</v>
      </c>
      <c r="B50" s="20">
        <v>0</v>
      </c>
    </row>
    <row r="51" spans="1:2">
      <c r="A51" s="16" t="s">
        <v>157</v>
      </c>
      <c r="B51" s="20">
        <v>0</v>
      </c>
    </row>
    <row r="52" spans="1:2">
      <c r="A52" s="17" t="s">
        <v>158</v>
      </c>
      <c r="B52" s="19">
        <f>B45-B49+B46</f>
        <v>-316332.16000000003</v>
      </c>
    </row>
    <row r="53" spans="1:2">
      <c r="A53" s="17" t="s">
        <v>159</v>
      </c>
      <c r="B53" s="19">
        <v>0</v>
      </c>
    </row>
    <row r="54" spans="1:2">
      <c r="A54" s="21" t="s">
        <v>160</v>
      </c>
      <c r="B54" s="22">
        <f>B52-B53</f>
        <v>-316332.16000000003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2024 BİLANÇO </vt:lpstr>
      <vt:lpstr>2024 GELİR</vt:lpstr>
      <vt:lpstr>2023 BİLANÇO</vt:lpstr>
      <vt:lpstr>2023 GELİR </vt:lpstr>
      <vt:lpstr>2022 BİLANÇO </vt:lpstr>
      <vt:lpstr>2022 GELİR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2025-10-07T19:51:07Z</cp:lastPrinted>
  <dcterms:created xsi:type="dcterms:W3CDTF">2025-10-07T19:40:32Z</dcterms:created>
  <dcterms:modified xsi:type="dcterms:W3CDTF">2025-10-07T19:53:01Z</dcterms:modified>
</cp:coreProperties>
</file>